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SHA zdravotnické účty_Kalnická\ANALÝZA SHA 2010-2018\TABULKOVÁ PŘÍLOHA\TABULKOVÁ PŘÍLOHA WEB\"/>
    </mc:Choice>
  </mc:AlternateContent>
  <bookViews>
    <workbookView xWindow="0" yWindow="0" windowWidth="21585" windowHeight="11175"/>
  </bookViews>
  <sheets>
    <sheet name="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K33" i="1"/>
  <c r="K32" i="1"/>
  <c r="K31" i="1"/>
  <c r="K30" i="1"/>
  <c r="K29" i="1"/>
  <c r="I29" i="1"/>
  <c r="H29" i="1"/>
  <c r="H34" i="1" s="1"/>
  <c r="K28" i="1"/>
  <c r="K27" i="1"/>
  <c r="K26" i="1"/>
  <c r="K25" i="1"/>
  <c r="K24" i="1"/>
  <c r="J23" i="1"/>
  <c r="G23" i="1"/>
  <c r="F23" i="1"/>
  <c r="E23" i="1"/>
  <c r="K23" i="1" s="1"/>
  <c r="D23" i="1"/>
  <c r="C23" i="1"/>
  <c r="B23" i="1"/>
  <c r="K22" i="1"/>
  <c r="K21" i="1"/>
  <c r="J20" i="1"/>
  <c r="G20" i="1"/>
  <c r="F20" i="1"/>
  <c r="E20" i="1"/>
  <c r="D20" i="1"/>
  <c r="B20" i="1"/>
  <c r="K20" i="1" s="1"/>
  <c r="K19" i="1"/>
  <c r="K18" i="1"/>
  <c r="K17" i="1"/>
  <c r="J16" i="1"/>
  <c r="G16" i="1"/>
  <c r="F16" i="1"/>
  <c r="E16" i="1"/>
  <c r="K16" i="1" s="1"/>
  <c r="D16" i="1"/>
  <c r="C16" i="1"/>
  <c r="B16" i="1"/>
  <c r="K15" i="1"/>
  <c r="K14" i="1"/>
  <c r="K13" i="1"/>
  <c r="J12" i="1"/>
  <c r="I12" i="1"/>
  <c r="F12" i="1"/>
  <c r="E12" i="1"/>
  <c r="D12" i="1"/>
  <c r="K12" i="1" s="1"/>
  <c r="C12" i="1"/>
  <c r="B12" i="1"/>
  <c r="K11" i="1"/>
  <c r="K10" i="1"/>
  <c r="J9" i="1"/>
  <c r="F9" i="1"/>
  <c r="E9" i="1"/>
  <c r="E34" i="1" s="1"/>
  <c r="D9" i="1"/>
  <c r="C9" i="1"/>
  <c r="B9" i="1"/>
  <c r="K9" i="1" s="1"/>
  <c r="K8" i="1"/>
  <c r="K7" i="1"/>
  <c r="K6" i="1"/>
  <c r="K5" i="1"/>
  <c r="J4" i="1"/>
  <c r="J34" i="1" s="1"/>
  <c r="I4" i="1"/>
  <c r="G4" i="1"/>
  <c r="G34" i="1" s="1"/>
  <c r="F4" i="1"/>
  <c r="F34" i="1" s="1"/>
  <c r="E4" i="1"/>
  <c r="D4" i="1"/>
  <c r="D34" i="1" s="1"/>
  <c r="C4" i="1"/>
  <c r="C34" i="1" s="1"/>
  <c r="B4" i="1"/>
  <c r="B34" i="1" s="1"/>
  <c r="K34" i="1" l="1"/>
  <c r="K4" i="1"/>
</calcChain>
</file>

<file path=xl/sharedStrings.xml><?xml version="1.0" encoding="utf-8"?>
<sst xmlns="http://schemas.openxmlformats.org/spreadsheetml/2006/main" count="45" uniqueCount="45">
  <si>
    <t xml:space="preserve">Tabulka č. 2 Výdaje na zdravotní péči podle druhu péče a typu poskytovatele v roce 2018 (v mil. Kč) </t>
  </si>
  <si>
    <t>HC x HP</t>
  </si>
  <si>
    <t>Nemocnice</t>
  </si>
  <si>
    <t>Lůžková zařízení dlouhodobé péče</t>
  </si>
  <si>
    <t>Zařízení ambulantní péče</t>
  </si>
  <si>
    <t>Poskytovatelé
doplňkových služeb</t>
  </si>
  <si>
    <t>Lékárny a výdejny PZT*</t>
  </si>
  <si>
    <t>Poskytovatelé preventivních programů</t>
  </si>
  <si>
    <t>Správa systému 
zdravotní péče</t>
  </si>
  <si>
    <t>Ostatní odvětví</t>
  </si>
  <si>
    <t>Nerozlišeno</t>
  </si>
  <si>
    <t>Celkem</t>
  </si>
  <si>
    <t>1 Léčebná péče</t>
  </si>
  <si>
    <t xml:space="preserve"> 1.1 Lůžková léčebná péče</t>
  </si>
  <si>
    <t xml:space="preserve"> 1.2 Denní léčebná péče</t>
  </si>
  <si>
    <t xml:space="preserve"> 1.3 Ambulantní léčebná péče</t>
  </si>
  <si>
    <t xml:space="preserve"> 1.4 Domácí léčebná péče</t>
  </si>
  <si>
    <t>2 Rehabilitační péče</t>
  </si>
  <si>
    <t xml:space="preserve"> 2.1 Lůžková rehabilitační péče</t>
  </si>
  <si>
    <t xml:space="preserve"> 2.3 Ambulantní rehabilitační péče</t>
  </si>
  <si>
    <t>3 Dlouhodobá zdravotní péče</t>
  </si>
  <si>
    <t xml:space="preserve"> 3.1 Lůžková dlouhodobá zdravotní péče</t>
  </si>
  <si>
    <t xml:space="preserve"> 3.2 Denní dlouhodobá zdravotní péče</t>
  </si>
  <si>
    <t xml:space="preserve"> 3.4 Domácí dlouhodobá zdravotní péče</t>
  </si>
  <si>
    <t>4 Doplňkové služby</t>
  </si>
  <si>
    <t xml:space="preserve"> 4.1 Laboratorní služby</t>
  </si>
  <si>
    <t xml:space="preserve"> 4.2 Zobrazovací metody</t>
  </si>
  <si>
    <t xml:space="preserve"> 4.3 Doprava pacientů</t>
  </si>
  <si>
    <t>5 Léčiva a ostatní zdravotnický materiál</t>
  </si>
  <si>
    <t xml:space="preserve"> 5.1 Léčiva a zdravotnický materiál</t>
  </si>
  <si>
    <t xml:space="preserve"> 5.2 Terapeutické pomůcky</t>
  </si>
  <si>
    <t>6 Preventivní péče</t>
  </si>
  <si>
    <t xml:space="preserve"> 6.1 Informační a poradenské programy</t>
  </si>
  <si>
    <t xml:space="preserve"> 6.2 Imunizační programy</t>
  </si>
  <si>
    <t xml:space="preserve"> 6.3 Programy pro včasné odhalení nemocí</t>
  </si>
  <si>
    <t xml:space="preserve"> 6.4 Programy pro sledování zdravotního stavu</t>
  </si>
  <si>
    <t>7 Správa systému zdravotní péče</t>
  </si>
  <si>
    <t xml:space="preserve">HCR.1 Dlouhodobá sociální péče </t>
  </si>
  <si>
    <t>HCR.1.1 Sociální služby</t>
  </si>
  <si>
    <t>HCR.1.2 Peněžité dávky</t>
  </si>
  <si>
    <t>HCR.2 Podpora zdraví</t>
  </si>
  <si>
    <t>9 Ostatní zdravotní péče</t>
  </si>
  <si>
    <t>Celkový součet</t>
  </si>
  <si>
    <t>* PZT - prostředky zdravotnické techniky</t>
  </si>
  <si>
    <t xml:space="preserve">Zdroj: Zdravotnické účty 2010–2018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</si>
</sst>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1"/>
      <color theme="5" tint="-0.249977111117893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rgb="FF96363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>
      <alignment wrapText="1"/>
    </xf>
    <xf numFmtId="3" fontId="1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1" fillId="0" borderId="0" xfId="0" applyNumberFormat="1" applyFont="1"/>
    <xf numFmtId="0" fontId="1" fillId="0" borderId="0" xfId="0" applyFont="1" applyFill="1"/>
    <xf numFmtId="3" fontId="7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10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wrapText="1"/>
    </xf>
    <xf numFmtId="3" fontId="6" fillId="2" borderId="7" xfId="0" applyNumberFormat="1" applyFont="1" applyFill="1" applyBorder="1" applyAlignment="1">
      <alignment horizontal="right" wrapText="1"/>
    </xf>
    <xf numFmtId="3" fontId="6" fillId="2" borderId="6" xfId="0" applyNumberFormat="1" applyFont="1" applyFill="1" applyBorder="1" applyAlignment="1">
      <alignment horizontal="right" wrapText="1"/>
    </xf>
    <xf numFmtId="0" fontId="6" fillId="3" borderId="3" xfId="0" applyFont="1" applyFill="1" applyBorder="1" applyAlignment="1">
      <alignment wrapText="1"/>
    </xf>
    <xf numFmtId="3" fontId="6" fillId="3" borderId="4" xfId="0" applyNumberFormat="1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wrapText="1"/>
    </xf>
    <xf numFmtId="3" fontId="6" fillId="3" borderId="5" xfId="0" applyNumberFormat="1" applyFont="1" applyFill="1" applyBorder="1" applyAlignment="1">
      <alignment horizontal="right" wrapText="1"/>
    </xf>
    <xf numFmtId="0" fontId="6" fillId="3" borderId="5" xfId="0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2DCDB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zoomScaleNormal="100" workbookViewId="0">
      <selection sqref="A1:L1"/>
    </sheetView>
  </sheetViews>
  <sheetFormatPr defaultRowHeight="11.25" x14ac:dyDescent="0.2"/>
  <cols>
    <col min="1" max="1" width="22.5703125" style="1" customWidth="1"/>
    <col min="2" max="6" width="6.85546875" style="1" customWidth="1"/>
    <col min="7" max="7" width="5.42578125" style="1" customWidth="1"/>
    <col min="8" max="9" width="5.5703125" style="1" customWidth="1"/>
    <col min="10" max="10" width="6.85546875" style="1" customWidth="1"/>
    <col min="11" max="11" width="6.85546875" style="15" customWidth="1"/>
    <col min="12" max="16384" width="9.140625" style="1"/>
  </cols>
  <sheetData>
    <row r="1" spans="1:12" ht="1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2" ht="104.25" customHeight="1" thickBot="1" x14ac:dyDescent="0.2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8" t="s">
        <v>11</v>
      </c>
    </row>
    <row r="4" spans="1:12" ht="15" customHeight="1" x14ac:dyDescent="0.2">
      <c r="A4" s="22" t="s">
        <v>12</v>
      </c>
      <c r="B4" s="23">
        <f>B5+B6+B7+B8</f>
        <v>103527.86821100001</v>
      </c>
      <c r="C4" s="23">
        <f>C5+C7+C8</f>
        <v>21.672461999999999</v>
      </c>
      <c r="D4" s="23">
        <f>D5+D6+D7+D8</f>
        <v>49517.54479</v>
      </c>
      <c r="E4" s="23">
        <f>E5+E6+E7+E8</f>
        <v>693.83014700000001</v>
      </c>
      <c r="F4" s="23">
        <f>F7+F8</f>
        <v>138.61309400000002</v>
      </c>
      <c r="G4" s="23">
        <f>G7</f>
        <v>9.1719679999999997</v>
      </c>
      <c r="H4" s="24"/>
      <c r="I4" s="23">
        <f>I5+I7</f>
        <v>543.76776539999992</v>
      </c>
      <c r="J4" s="23">
        <f>J5+J6+J7+J8</f>
        <v>19169.140557499999</v>
      </c>
      <c r="K4" s="25">
        <f t="shared" ref="K4:K34" si="0">SUM(B4:J4)</f>
        <v>173621.60899490002</v>
      </c>
    </row>
    <row r="5" spans="1:12" ht="15" customHeight="1" x14ac:dyDescent="0.2">
      <c r="A5" s="5" t="s">
        <v>13</v>
      </c>
      <c r="B5" s="6">
        <v>58426.944430000003</v>
      </c>
      <c r="C5" s="6">
        <v>0.23883199999999999</v>
      </c>
      <c r="D5" s="6">
        <v>9.0840270000000007</v>
      </c>
      <c r="E5" s="6">
        <v>22.666927000000001</v>
      </c>
      <c r="F5" s="6"/>
      <c r="G5" s="6"/>
      <c r="H5" s="7"/>
      <c r="I5" s="6">
        <v>425.33327989999998</v>
      </c>
      <c r="J5" s="6">
        <v>934.1965285</v>
      </c>
      <c r="K5" s="8">
        <f t="shared" si="0"/>
        <v>59818.464024399997</v>
      </c>
    </row>
    <row r="6" spans="1:12" ht="15" customHeight="1" x14ac:dyDescent="0.2">
      <c r="A6" s="5" t="s">
        <v>14</v>
      </c>
      <c r="B6" s="6">
        <v>3695.1276120000002</v>
      </c>
      <c r="C6" s="6"/>
      <c r="D6" s="6">
        <v>2978.7958450000001</v>
      </c>
      <c r="E6" s="6">
        <v>40.001958999999999</v>
      </c>
      <c r="F6" s="6"/>
      <c r="G6" s="6"/>
      <c r="H6" s="7"/>
      <c r="I6" s="6"/>
      <c r="J6" s="6">
        <v>1.024559</v>
      </c>
      <c r="K6" s="8">
        <f t="shared" si="0"/>
        <v>6714.9499750000014</v>
      </c>
    </row>
    <row r="7" spans="1:12" ht="15" customHeight="1" x14ac:dyDescent="0.2">
      <c r="A7" s="5" t="s">
        <v>15</v>
      </c>
      <c r="B7" s="6">
        <v>41395.679320000003</v>
      </c>
      <c r="C7" s="6">
        <v>16.073315000000001</v>
      </c>
      <c r="D7" s="6">
        <v>46331.472170000001</v>
      </c>
      <c r="E7" s="6">
        <v>631.14508499999999</v>
      </c>
      <c r="F7" s="6">
        <v>138.53717900000001</v>
      </c>
      <c r="G7" s="6">
        <v>9.1719679999999997</v>
      </c>
      <c r="H7" s="7"/>
      <c r="I7" s="6">
        <v>118.43448549999999</v>
      </c>
      <c r="J7" s="6">
        <v>18231.758379999999</v>
      </c>
      <c r="K7" s="8">
        <f t="shared" si="0"/>
        <v>106872.2719025</v>
      </c>
    </row>
    <row r="8" spans="1:12" ht="15" customHeight="1" x14ac:dyDescent="0.2">
      <c r="A8" s="5" t="s">
        <v>16</v>
      </c>
      <c r="B8" s="6">
        <v>10.116849</v>
      </c>
      <c r="C8" s="6">
        <v>5.3603149999999999</v>
      </c>
      <c r="D8" s="6">
        <v>198.19274799999999</v>
      </c>
      <c r="E8" s="6">
        <v>1.6175999999999999E-2</v>
      </c>
      <c r="F8" s="6">
        <v>7.5914999999999996E-2</v>
      </c>
      <c r="G8" s="6"/>
      <c r="H8" s="7"/>
      <c r="I8" s="9"/>
      <c r="J8" s="6">
        <v>2.1610900000000002</v>
      </c>
      <c r="K8" s="8">
        <f t="shared" si="0"/>
        <v>215.92309299999999</v>
      </c>
    </row>
    <row r="9" spans="1:12" ht="15" customHeight="1" x14ac:dyDescent="0.2">
      <c r="A9" s="26" t="s">
        <v>17</v>
      </c>
      <c r="B9" s="27">
        <f>B10+B11</f>
        <v>8382.5919919999997</v>
      </c>
      <c r="C9" s="27">
        <f>C10+C11</f>
        <v>147.639689</v>
      </c>
      <c r="D9" s="27">
        <f>D10+D11</f>
        <v>5323.2222179999999</v>
      </c>
      <c r="E9" s="27">
        <f>E10+E11</f>
        <v>4.2145039999999998</v>
      </c>
      <c r="F9" s="27">
        <f>F11</f>
        <v>25.349958000000001</v>
      </c>
      <c r="G9" s="27"/>
      <c r="H9" s="28"/>
      <c r="I9" s="27"/>
      <c r="J9" s="27">
        <f>J10+J11</f>
        <v>4400.0593760000002</v>
      </c>
      <c r="K9" s="29">
        <f t="shared" si="0"/>
        <v>18283.077737</v>
      </c>
    </row>
    <row r="10" spans="1:12" ht="15" customHeight="1" x14ac:dyDescent="0.2">
      <c r="A10" s="5" t="s">
        <v>18</v>
      </c>
      <c r="B10" s="6">
        <v>5370.1552000000001</v>
      </c>
      <c r="C10" s="6">
        <v>73.767296000000002</v>
      </c>
      <c r="D10" s="6">
        <v>1.9295E-2</v>
      </c>
      <c r="E10" s="6">
        <v>2.844935</v>
      </c>
      <c r="F10" s="6"/>
      <c r="G10" s="6"/>
      <c r="H10" s="7"/>
      <c r="I10" s="6"/>
      <c r="J10" s="6">
        <v>3061.04259</v>
      </c>
      <c r="K10" s="8">
        <f t="shared" si="0"/>
        <v>8507.8293159999994</v>
      </c>
    </row>
    <row r="11" spans="1:12" ht="26.25" customHeight="1" x14ac:dyDescent="0.2">
      <c r="A11" s="5" t="s">
        <v>19</v>
      </c>
      <c r="B11" s="6">
        <v>3012.436792</v>
      </c>
      <c r="C11" s="6">
        <v>73.872393000000002</v>
      </c>
      <c r="D11" s="6">
        <v>5323.2029229999998</v>
      </c>
      <c r="E11" s="6">
        <v>1.369569</v>
      </c>
      <c r="F11" s="6">
        <v>25.349958000000001</v>
      </c>
      <c r="G11" s="6"/>
      <c r="H11" s="7"/>
      <c r="I11" s="6"/>
      <c r="J11" s="6">
        <v>1339.0167859999999</v>
      </c>
      <c r="K11" s="8">
        <f t="shared" si="0"/>
        <v>9775.2484210000002</v>
      </c>
    </row>
    <row r="12" spans="1:12" ht="26.25" customHeight="1" x14ac:dyDescent="0.2">
      <c r="A12" s="26" t="s">
        <v>20</v>
      </c>
      <c r="B12" s="27">
        <f>B13+B14+B15</f>
        <v>14496.863073000002</v>
      </c>
      <c r="C12" s="27">
        <f>C13+C15</f>
        <v>32032.956647999999</v>
      </c>
      <c r="D12" s="27">
        <f>D13+D14+D15</f>
        <v>1775.3590409999999</v>
      </c>
      <c r="E12" s="27">
        <f>E13+E15</f>
        <v>6.6274359999999994</v>
      </c>
      <c r="F12" s="27">
        <f>F15</f>
        <v>0.98799700000000001</v>
      </c>
      <c r="G12" s="27"/>
      <c r="H12" s="28"/>
      <c r="I12" s="27">
        <f>I14+I15</f>
        <v>8233.1369119999999</v>
      </c>
      <c r="J12" s="27">
        <f>J13+J15</f>
        <v>138.84392300000002</v>
      </c>
      <c r="K12" s="29">
        <f t="shared" si="0"/>
        <v>56684.775030000004</v>
      </c>
    </row>
    <row r="13" spans="1:12" ht="24" customHeight="1" x14ac:dyDescent="0.2">
      <c r="A13" s="5" t="s">
        <v>21</v>
      </c>
      <c r="B13" s="6">
        <v>14371.734700000001</v>
      </c>
      <c r="C13" s="6">
        <v>31917.376199999999</v>
      </c>
      <c r="D13" s="6">
        <v>0.67154000000000003</v>
      </c>
      <c r="E13" s="6">
        <v>6.6272799999999998</v>
      </c>
      <c r="F13" s="6"/>
      <c r="G13" s="6"/>
      <c r="H13" s="7"/>
      <c r="I13" s="6"/>
      <c r="J13" s="6">
        <v>120.962197</v>
      </c>
      <c r="K13" s="8">
        <f t="shared" si="0"/>
        <v>46417.371917000004</v>
      </c>
    </row>
    <row r="14" spans="1:12" ht="26.25" customHeight="1" x14ac:dyDescent="0.2">
      <c r="A14" s="5" t="s">
        <v>22</v>
      </c>
      <c r="B14" s="6">
        <v>19.823011999999999</v>
      </c>
      <c r="C14" s="6"/>
      <c r="D14" s="6">
        <v>11.519989000000001</v>
      </c>
      <c r="E14" s="6"/>
      <c r="F14" s="6"/>
      <c r="G14" s="6"/>
      <c r="H14" s="7"/>
      <c r="I14" s="6">
        <v>2199</v>
      </c>
      <c r="J14" s="6"/>
      <c r="K14" s="8">
        <f t="shared" si="0"/>
        <v>2230.3430010000002</v>
      </c>
    </row>
    <row r="15" spans="1:12" ht="26.25" customHeight="1" x14ac:dyDescent="0.2">
      <c r="A15" s="5" t="s">
        <v>23</v>
      </c>
      <c r="B15" s="6">
        <v>105.305361</v>
      </c>
      <c r="C15" s="6">
        <v>115.580448</v>
      </c>
      <c r="D15" s="6">
        <v>1763.167512</v>
      </c>
      <c r="E15" s="6">
        <v>1.56E-4</v>
      </c>
      <c r="F15" s="6">
        <v>0.98799700000000001</v>
      </c>
      <c r="G15" s="6"/>
      <c r="H15" s="7"/>
      <c r="I15" s="6">
        <v>6034.1369119999999</v>
      </c>
      <c r="J15" s="6">
        <v>17.881726</v>
      </c>
      <c r="K15" s="8">
        <f t="shared" si="0"/>
        <v>8037.0601119999992</v>
      </c>
    </row>
    <row r="16" spans="1:12" ht="15" customHeight="1" x14ac:dyDescent="0.2">
      <c r="A16" s="26" t="s">
        <v>24</v>
      </c>
      <c r="B16" s="27">
        <f>B17+B18+B19</f>
        <v>31489.772162000001</v>
      </c>
      <c r="C16" s="27">
        <f>C17+C18+C19</f>
        <v>9.6703270000000003</v>
      </c>
      <c r="D16" s="27">
        <f>D17+D18+D19</f>
        <v>3246.9795720000002</v>
      </c>
      <c r="E16" s="27">
        <f>E17+E18+E19</f>
        <v>15671.986364999999</v>
      </c>
      <c r="F16" s="27">
        <f>F18+F19</f>
        <v>23.212472999999999</v>
      </c>
      <c r="G16" s="27">
        <f>G17</f>
        <v>416.33935500000001</v>
      </c>
      <c r="H16" s="28"/>
      <c r="I16" s="27"/>
      <c r="J16" s="27">
        <f>J17+J18+J19</f>
        <v>160.09015600000001</v>
      </c>
      <c r="K16" s="29">
        <f t="shared" si="0"/>
        <v>51018.050409999996</v>
      </c>
    </row>
    <row r="17" spans="1:11" ht="15" customHeight="1" x14ac:dyDescent="0.2">
      <c r="A17" s="5" t="s">
        <v>25</v>
      </c>
      <c r="B17" s="6">
        <v>19205.41503</v>
      </c>
      <c r="C17" s="6">
        <v>8.5656770000000009</v>
      </c>
      <c r="D17" s="6">
        <v>1450.9541300000001</v>
      </c>
      <c r="E17" s="6">
        <v>7238.7012489999997</v>
      </c>
      <c r="F17" s="6"/>
      <c r="G17" s="6">
        <v>416.33935500000001</v>
      </c>
      <c r="H17" s="7"/>
      <c r="I17" s="6"/>
      <c r="J17" s="6">
        <v>14.906286</v>
      </c>
      <c r="K17" s="8">
        <f t="shared" si="0"/>
        <v>28334.881727</v>
      </c>
    </row>
    <row r="18" spans="1:11" ht="15" customHeight="1" x14ac:dyDescent="0.2">
      <c r="A18" s="5" t="s">
        <v>26</v>
      </c>
      <c r="B18" s="6">
        <v>11676.26233</v>
      </c>
      <c r="C18" s="6">
        <v>0.393899</v>
      </c>
      <c r="D18" s="6">
        <v>1697.1207690000001</v>
      </c>
      <c r="E18" s="6">
        <v>33.183249000000004</v>
      </c>
      <c r="F18" s="6">
        <v>23.177441999999999</v>
      </c>
      <c r="G18" s="6"/>
      <c r="H18" s="7"/>
      <c r="I18" s="6"/>
      <c r="J18" s="6">
        <v>0.12345299999999999</v>
      </c>
      <c r="K18" s="8">
        <f t="shared" si="0"/>
        <v>13430.261142000001</v>
      </c>
    </row>
    <row r="19" spans="1:11" ht="15" customHeight="1" x14ac:dyDescent="0.2">
      <c r="A19" s="5" t="s">
        <v>27</v>
      </c>
      <c r="B19" s="6">
        <v>608.09480199999996</v>
      </c>
      <c r="C19" s="6">
        <v>0.71075100000000002</v>
      </c>
      <c r="D19" s="6">
        <v>98.904673000000003</v>
      </c>
      <c r="E19" s="6">
        <v>8400.1018669999994</v>
      </c>
      <c r="F19" s="6">
        <v>3.5031E-2</v>
      </c>
      <c r="G19" s="6"/>
      <c r="H19" s="7"/>
      <c r="I19" s="6"/>
      <c r="J19" s="6">
        <v>145.060417</v>
      </c>
      <c r="K19" s="8">
        <f t="shared" si="0"/>
        <v>9252.9075409999987</v>
      </c>
    </row>
    <row r="20" spans="1:11" ht="24" customHeight="1" x14ac:dyDescent="0.2">
      <c r="A20" s="26" t="s">
        <v>28</v>
      </c>
      <c r="B20" s="27">
        <f>B21+B22</f>
        <v>9371.6228929999997</v>
      </c>
      <c r="C20" s="27">
        <v>0</v>
      </c>
      <c r="D20" s="27">
        <f>D21+D22</f>
        <v>2014.8196246000002</v>
      </c>
      <c r="E20" s="27">
        <f>E21+E22</f>
        <v>19.632912949999998</v>
      </c>
      <c r="F20" s="27">
        <f>F21+F22</f>
        <v>29236.744784999999</v>
      </c>
      <c r="G20" s="27">
        <f>G22</f>
        <v>1.2365999999999999E-4</v>
      </c>
      <c r="H20" s="28"/>
      <c r="I20" s="27"/>
      <c r="J20" s="27">
        <f>J21+J22</f>
        <v>35713.957477000004</v>
      </c>
      <c r="K20" s="29">
        <f t="shared" si="0"/>
        <v>76356.77781621</v>
      </c>
    </row>
    <row r="21" spans="1:11" ht="26.25" customHeight="1" x14ac:dyDescent="0.2">
      <c r="A21" s="5" t="s">
        <v>29</v>
      </c>
      <c r="B21" s="6">
        <v>8318.6872239999993</v>
      </c>
      <c r="C21" s="6"/>
      <c r="D21" s="6">
        <v>1198.0657980000001</v>
      </c>
      <c r="E21" s="6">
        <v>19.403149899999999</v>
      </c>
      <c r="F21" s="6">
        <v>27096.501319999999</v>
      </c>
      <c r="G21" s="6"/>
      <c r="H21" s="7"/>
      <c r="I21" s="6"/>
      <c r="J21" s="6">
        <v>28632.077550000002</v>
      </c>
      <c r="K21" s="8">
        <f t="shared" si="0"/>
        <v>65264.735041899999</v>
      </c>
    </row>
    <row r="22" spans="1:11" ht="15" customHeight="1" x14ac:dyDescent="0.2">
      <c r="A22" s="5" t="s">
        <v>30</v>
      </c>
      <c r="B22" s="6">
        <v>1052.935669</v>
      </c>
      <c r="C22" s="6">
        <v>3.4496800000000001E-3</v>
      </c>
      <c r="D22" s="6">
        <v>816.75382660000002</v>
      </c>
      <c r="E22" s="6">
        <v>0.22976305</v>
      </c>
      <c r="F22" s="6">
        <v>2140.243465</v>
      </c>
      <c r="G22" s="6">
        <v>1.2365999999999999E-4</v>
      </c>
      <c r="H22" s="7"/>
      <c r="I22" s="6"/>
      <c r="J22" s="6">
        <v>7081.879927</v>
      </c>
      <c r="K22" s="8">
        <f t="shared" si="0"/>
        <v>11092.046223990001</v>
      </c>
    </row>
    <row r="23" spans="1:11" ht="15" customHeight="1" x14ac:dyDescent="0.2">
      <c r="A23" s="26" t="s">
        <v>31</v>
      </c>
      <c r="B23" s="27">
        <f>B24+B26+B27</f>
        <v>1227.425107</v>
      </c>
      <c r="C23" s="27">
        <f>C27+C26</f>
        <v>0</v>
      </c>
      <c r="D23" s="27">
        <f>D24+D26+D27</f>
        <v>5712.2053759999999</v>
      </c>
      <c r="E23" s="27">
        <f>E24+E26+E27</f>
        <v>381.59847999999994</v>
      </c>
      <c r="F23" s="27">
        <f>F26+F27</f>
        <v>21.730741000000002</v>
      </c>
      <c r="G23" s="27">
        <f>G26+G27</f>
        <v>1197.354632</v>
      </c>
      <c r="H23" s="28"/>
      <c r="I23" s="27"/>
      <c r="J23" s="27">
        <f>J25+J26+J27</f>
        <v>2246.4836826000001</v>
      </c>
      <c r="K23" s="29">
        <f t="shared" si="0"/>
        <v>10786.798018599999</v>
      </c>
    </row>
    <row r="24" spans="1:11" ht="26.25" customHeight="1" x14ac:dyDescent="0.2">
      <c r="A24" s="5" t="s">
        <v>32</v>
      </c>
      <c r="B24" s="6">
        <v>544.339022</v>
      </c>
      <c r="C24" s="6"/>
      <c r="D24" s="6">
        <v>123.57617</v>
      </c>
      <c r="E24" s="6">
        <v>4.6542789999999998</v>
      </c>
      <c r="F24" s="6"/>
      <c r="G24" s="6"/>
      <c r="H24" s="7"/>
      <c r="I24" s="6"/>
      <c r="J24" s="6"/>
      <c r="K24" s="8">
        <f t="shared" si="0"/>
        <v>672.56947100000002</v>
      </c>
    </row>
    <row r="25" spans="1:11" ht="15" customHeight="1" x14ac:dyDescent="0.2">
      <c r="A25" s="5" t="s">
        <v>33</v>
      </c>
      <c r="B25" s="6"/>
      <c r="C25" s="6"/>
      <c r="D25" s="6"/>
      <c r="E25" s="6"/>
      <c r="F25" s="6"/>
      <c r="G25" s="6"/>
      <c r="H25" s="7"/>
      <c r="I25" s="6"/>
      <c r="J25" s="6">
        <v>1778.8712419999999</v>
      </c>
      <c r="K25" s="8">
        <f t="shared" si="0"/>
        <v>1778.8712419999999</v>
      </c>
    </row>
    <row r="26" spans="1:11" ht="24" customHeight="1" x14ac:dyDescent="0.2">
      <c r="A26" s="5" t="s">
        <v>34</v>
      </c>
      <c r="B26" s="6">
        <v>469.44102600000002</v>
      </c>
      <c r="C26" s="6">
        <v>0</v>
      </c>
      <c r="D26" s="6">
        <v>518.25198699999999</v>
      </c>
      <c r="E26" s="6">
        <v>375.01990999999998</v>
      </c>
      <c r="F26" s="6">
        <v>8.8965949999999996</v>
      </c>
      <c r="G26" s="6">
        <v>0.354632</v>
      </c>
      <c r="H26" s="7"/>
      <c r="I26" s="6"/>
      <c r="J26" s="6">
        <v>414.96752629999997</v>
      </c>
      <c r="K26" s="8">
        <f t="shared" si="0"/>
        <v>1786.9316762999999</v>
      </c>
    </row>
    <row r="27" spans="1:11" ht="24" customHeight="1" x14ac:dyDescent="0.2">
      <c r="A27" s="5" t="s">
        <v>35</v>
      </c>
      <c r="B27" s="6">
        <v>213.645059</v>
      </c>
      <c r="C27" s="6">
        <v>0</v>
      </c>
      <c r="D27" s="6">
        <v>5070.377219</v>
      </c>
      <c r="E27" s="6">
        <v>1.924291</v>
      </c>
      <c r="F27" s="6">
        <v>12.834146</v>
      </c>
      <c r="G27" s="6">
        <v>1197</v>
      </c>
      <c r="H27" s="7"/>
      <c r="I27" s="6"/>
      <c r="J27" s="6">
        <v>52.644914300000003</v>
      </c>
      <c r="K27" s="8">
        <f t="shared" si="0"/>
        <v>6548.4256293000008</v>
      </c>
    </row>
    <row r="28" spans="1:11" ht="26.25" customHeight="1" x14ac:dyDescent="0.2">
      <c r="A28" s="26" t="s">
        <v>36</v>
      </c>
      <c r="B28" s="27"/>
      <c r="C28" s="27"/>
      <c r="D28" s="27"/>
      <c r="E28" s="27"/>
      <c r="F28" s="27"/>
      <c r="G28" s="27"/>
      <c r="H28" s="27">
        <v>9187.8340489999991</v>
      </c>
      <c r="I28" s="27"/>
      <c r="J28" s="27"/>
      <c r="K28" s="29">
        <f t="shared" si="0"/>
        <v>9187.8340489999991</v>
      </c>
    </row>
    <row r="29" spans="1:11" ht="26.25" customHeight="1" x14ac:dyDescent="0.2">
      <c r="A29" s="26" t="s">
        <v>37</v>
      </c>
      <c r="B29" s="27"/>
      <c r="C29" s="27"/>
      <c r="D29" s="27"/>
      <c r="E29" s="27"/>
      <c r="F29" s="27"/>
      <c r="G29" s="27"/>
      <c r="H29" s="27">
        <f>H31</f>
        <v>2625</v>
      </c>
      <c r="I29" s="27">
        <f>I30+I31</f>
        <v>20847</v>
      </c>
      <c r="J29" s="27">
        <v>63.84323861</v>
      </c>
      <c r="K29" s="29">
        <f t="shared" si="0"/>
        <v>23535.843238609999</v>
      </c>
    </row>
    <row r="30" spans="1:11" ht="15" customHeight="1" x14ac:dyDescent="0.2">
      <c r="A30" s="5" t="s">
        <v>38</v>
      </c>
      <c r="B30" s="6"/>
      <c r="C30" s="6"/>
      <c r="D30" s="6"/>
      <c r="E30" s="6"/>
      <c r="F30" s="6"/>
      <c r="G30" s="6"/>
      <c r="H30" s="6"/>
      <c r="I30" s="6">
        <v>2773</v>
      </c>
      <c r="J30" s="6">
        <v>63.84323861</v>
      </c>
      <c r="K30" s="8">
        <f t="shared" si="0"/>
        <v>2836.8432386099998</v>
      </c>
    </row>
    <row r="31" spans="1:11" ht="15" customHeight="1" x14ac:dyDescent="0.2">
      <c r="A31" s="5" t="s">
        <v>39</v>
      </c>
      <c r="B31" s="6"/>
      <c r="C31" s="6"/>
      <c r="D31" s="6"/>
      <c r="E31" s="6"/>
      <c r="F31" s="6"/>
      <c r="G31" s="6"/>
      <c r="H31" s="6">
        <v>2625</v>
      </c>
      <c r="I31" s="6">
        <v>18074</v>
      </c>
      <c r="J31" s="6"/>
      <c r="K31" s="8">
        <f t="shared" si="0"/>
        <v>20699</v>
      </c>
    </row>
    <row r="32" spans="1:11" ht="15" customHeight="1" x14ac:dyDescent="0.2">
      <c r="A32" s="26" t="s">
        <v>40</v>
      </c>
      <c r="B32" s="27"/>
      <c r="C32" s="27"/>
      <c r="D32" s="27"/>
      <c r="E32" s="27"/>
      <c r="F32" s="27"/>
      <c r="G32" s="27">
        <v>320.01980500000002</v>
      </c>
      <c r="H32" s="27"/>
      <c r="I32" s="27"/>
      <c r="J32" s="27"/>
      <c r="K32" s="29">
        <f t="shared" si="0"/>
        <v>320.01980500000002</v>
      </c>
    </row>
    <row r="33" spans="1:12" ht="15" customHeight="1" x14ac:dyDescent="0.2">
      <c r="A33" s="26" t="s">
        <v>41</v>
      </c>
      <c r="B33" s="27">
        <v>159.177944</v>
      </c>
      <c r="C33" s="27">
        <v>0</v>
      </c>
      <c r="D33" s="27">
        <v>7.7373703899999997</v>
      </c>
      <c r="E33" s="27">
        <v>109.78801470000001</v>
      </c>
      <c r="F33" s="27">
        <v>0.4024316</v>
      </c>
      <c r="G33" s="27">
        <v>1.6799999999999999E-2</v>
      </c>
      <c r="H33" s="27">
        <v>532.79102720000003</v>
      </c>
      <c r="I33" s="27"/>
      <c r="J33" s="27">
        <v>10317.017739999999</v>
      </c>
      <c r="K33" s="29">
        <f t="shared" si="0"/>
        <v>11126.931327889999</v>
      </c>
    </row>
    <row r="34" spans="1:12" ht="15" customHeight="1" x14ac:dyDescent="0.2">
      <c r="A34" s="19" t="s">
        <v>42</v>
      </c>
      <c r="B34" s="20">
        <f>B4+B9+B12+B16+B20+B23+B33</f>
        <v>168655.32138199999</v>
      </c>
      <c r="C34" s="20">
        <f>C4+C9+C12+C16+C20+C23+C33</f>
        <v>32211.939125999997</v>
      </c>
      <c r="D34" s="20">
        <f>D4+D9+D12+D16+D20+D23+D33</f>
        <v>67597.867991990002</v>
      </c>
      <c r="E34" s="20">
        <f>E4+E9+E12+E16+E20+E23+E33</f>
        <v>16887.677859650001</v>
      </c>
      <c r="F34" s="20">
        <f>F4+F9+F12+F16+F20+F23+F33</f>
        <v>29447.041479599997</v>
      </c>
      <c r="G34" s="20">
        <f>G4+G16+G23+G32+G33</f>
        <v>1942.9025600000002</v>
      </c>
      <c r="H34" s="20">
        <f>H28+H29+H33</f>
        <v>12345.6250762</v>
      </c>
      <c r="I34" s="20">
        <f>I4+I12+I23+I29</f>
        <v>29623.904677400002</v>
      </c>
      <c r="J34" s="20">
        <f>J4+J9+J12+J16+J20+J23+J29+J33</f>
        <v>72209.436150710011</v>
      </c>
      <c r="K34" s="21">
        <f t="shared" si="0"/>
        <v>430921.71630355006</v>
      </c>
    </row>
    <row r="35" spans="1:12" ht="15" customHeight="1" x14ac:dyDescent="0.2">
      <c r="A35" s="10" t="s">
        <v>43</v>
      </c>
      <c r="B35" s="11"/>
      <c r="C35" s="11"/>
      <c r="D35" s="11"/>
      <c r="E35" s="11"/>
      <c r="F35" s="11"/>
      <c r="G35" s="12"/>
      <c r="H35" s="12"/>
      <c r="I35" s="12"/>
      <c r="J35" s="12"/>
      <c r="K35" s="13" t="s">
        <v>44</v>
      </c>
      <c r="L35" s="14"/>
    </row>
    <row r="36" spans="1:12" ht="15" customHeight="1" x14ac:dyDescent="0.2"/>
  </sheetData>
  <mergeCells count="1">
    <mergeCell ref="A1:L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2020-02-17T12:05:12Z</dcterms:created>
  <dcterms:modified xsi:type="dcterms:W3CDTF">2020-02-17T12:13:52Z</dcterms:modified>
</cp:coreProperties>
</file>