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5260" windowHeight="630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G24" i="1"/>
  <c r="G23"/>
  <c r="G22"/>
  <c r="G21"/>
  <c r="G20"/>
  <c r="G18"/>
  <c r="E24"/>
  <c r="E23"/>
  <c r="E22"/>
  <c r="E21"/>
  <c r="E20"/>
  <c r="E18"/>
  <c r="C24"/>
  <c r="C23"/>
  <c r="C22"/>
  <c r="C21"/>
  <c r="C20"/>
  <c r="C18"/>
  <c r="G12"/>
  <c r="G11"/>
  <c r="G10"/>
  <c r="G9"/>
  <c r="G8"/>
  <c r="G6"/>
  <c r="E12"/>
  <c r="E11"/>
  <c r="E10"/>
  <c r="E9"/>
  <c r="E8"/>
  <c r="E6"/>
  <c r="C12"/>
  <c r="C11"/>
  <c r="C10"/>
  <c r="C9"/>
  <c r="C8"/>
  <c r="C6"/>
</calcChain>
</file>

<file path=xl/sharedStrings.xml><?xml version="1.0" encoding="utf-8"?>
<sst xmlns="http://schemas.openxmlformats.org/spreadsheetml/2006/main" count="36" uniqueCount="19">
  <si>
    <t>ženy</t>
  </si>
  <si>
    <t>absolventi škol</t>
  </si>
  <si>
    <t>absolutně</t>
  </si>
  <si>
    <t>Uchazeči o zaměstnání neumístění celkem</t>
  </si>
  <si>
    <t>z celkového počtu uchazečů o zaměstnání</t>
  </si>
  <si>
    <t>Uchazeči s nárokem na podporu  v nezaměstnanosti</t>
  </si>
  <si>
    <t>osoby se zdravotním postižením</t>
  </si>
  <si>
    <t>Kraj celkem</t>
  </si>
  <si>
    <t>dokončení</t>
  </si>
  <si>
    <t>index
2014/2013</t>
  </si>
  <si>
    <t>Pramen: Ministerstvo práce a sociálních věcí</t>
  </si>
  <si>
    <t>Jeseník</t>
  </si>
  <si>
    <t>Olomouc</t>
  </si>
  <si>
    <t>Prostějov</t>
  </si>
  <si>
    <t>Přerov</t>
  </si>
  <si>
    <t>Šumperk</t>
  </si>
  <si>
    <t>v tom okresy:</t>
  </si>
  <si>
    <t>z toho dosažitelní
 ve věku 15–64 let</t>
  </si>
  <si>
    <t>Tab. G.1  Uchazeči o zaměstnání v Olomouckém kraji a jeho okresech k 30. 9. 2014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</si>
</sst>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#,##0.0_ ;\-#,##0.0\ "/>
  </numFmts>
  <fonts count="6">
    <font>
      <sz val="10"/>
      <name val="Arial CE"/>
      <charset val="238"/>
    </font>
    <font>
      <sz val="12"/>
      <name val="Courier"/>
      <family val="1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1" fillId="0" borderId="0" applyFill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0" xfId="0" applyBorder="1"/>
    <xf numFmtId="3" fontId="0" fillId="0" borderId="0" xfId="0" applyNumberFormat="1" applyBorder="1"/>
    <xf numFmtId="37" fontId="2" fillId="0" borderId="0" xfId="1" applyFont="1" applyFill="1" applyAlignment="1" applyProtection="1"/>
    <xf numFmtId="0" fontId="4" fillId="0" borderId="0" xfId="0" applyFont="1"/>
    <xf numFmtId="0" fontId="2" fillId="0" borderId="0" xfId="0" applyFont="1" applyFill="1" applyAlignment="1" applyProtection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2" fillId="0" borderId="16" xfId="2" applyFont="1" applyBorder="1" applyAlignment="1">
      <alignment horizontal="left" indent="1"/>
    </xf>
    <xf numFmtId="0" fontId="2" fillId="0" borderId="2" xfId="0" applyFont="1" applyBorder="1" applyAlignment="1">
      <alignment horizontal="center" vertical="center"/>
    </xf>
    <xf numFmtId="0" fontId="2" fillId="0" borderId="16" xfId="2" applyFont="1" applyFill="1" applyBorder="1" applyAlignment="1">
      <alignment horizontal="left" indent="1"/>
    </xf>
    <xf numFmtId="0" fontId="5" fillId="0" borderId="11" xfId="0" applyFont="1" applyFill="1" applyBorder="1" applyAlignment="1"/>
    <xf numFmtId="0" fontId="2" fillId="0" borderId="16" xfId="0" applyFont="1" applyFill="1" applyBorder="1" applyAlignment="1"/>
    <xf numFmtId="0" fontId="5" fillId="0" borderId="11" xfId="0" applyFont="1" applyBorder="1" applyAlignment="1"/>
    <xf numFmtId="0" fontId="2" fillId="0" borderId="16" xfId="0" applyFont="1" applyBorder="1" applyAlignment="1"/>
    <xf numFmtId="165" fontId="5" fillId="0" borderId="5" xfId="2" applyNumberFormat="1" applyFont="1" applyFill="1" applyBorder="1" applyAlignment="1"/>
    <xf numFmtId="165" fontId="2" fillId="0" borderId="1" xfId="0" applyNumberFormat="1" applyFont="1" applyFill="1" applyBorder="1" applyAlignment="1"/>
    <xf numFmtId="165" fontId="2" fillId="0" borderId="1" xfId="2" applyNumberFormat="1" applyFont="1" applyFill="1" applyBorder="1" applyAlignment="1"/>
    <xf numFmtId="166" fontId="5" fillId="0" borderId="5" xfId="0" applyNumberFormat="1" applyFont="1" applyFill="1" applyBorder="1" applyAlignment="1"/>
    <xf numFmtId="166" fontId="2" fillId="0" borderId="1" xfId="0" applyNumberFormat="1" applyFont="1" applyFill="1" applyBorder="1" applyAlignment="1"/>
    <xf numFmtId="166" fontId="5" fillId="0" borderId="15" xfId="0" applyNumberFormat="1" applyFont="1" applyFill="1" applyBorder="1" applyAlignment="1"/>
    <xf numFmtId="166" fontId="2" fillId="0" borderId="6" xfId="0" applyNumberFormat="1" applyFont="1" applyFill="1" applyBorder="1" applyAlignment="1"/>
    <xf numFmtId="166" fontId="0" fillId="0" borderId="0" xfId="0" applyNumberFormat="1" applyBorder="1"/>
    <xf numFmtId="0" fontId="2" fillId="0" borderId="11" xfId="0" applyFont="1" applyBorder="1" applyAlignment="1"/>
    <xf numFmtId="0" fontId="2" fillId="0" borderId="13" xfId="0" applyFont="1" applyBorder="1" applyAlignment="1"/>
    <xf numFmtId="0" fontId="2" fillId="0" borderId="16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">
    <cellStyle name="normální" xfId="0" builtinId="0"/>
    <cellStyle name="Normální 5 2" xfId="3"/>
    <cellStyle name="Normální 6 2" xfId="2"/>
    <cellStyle name="normální_Lis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90" workbookViewId="0"/>
  </sheetViews>
  <sheetFormatPr defaultRowHeight="12.75"/>
  <cols>
    <col min="1" max="1" width="19" customWidth="1"/>
    <col min="2" max="7" width="11.140625" customWidth="1"/>
    <col min="8" max="8" width="9.140625" style="1"/>
  </cols>
  <sheetData>
    <row r="1" spans="1:8" ht="12.75" customHeight="1">
      <c r="A1" s="4" t="s">
        <v>18</v>
      </c>
      <c r="B1" s="16"/>
      <c r="C1" s="16"/>
      <c r="D1" s="16"/>
      <c r="E1" s="16"/>
      <c r="F1" s="16"/>
      <c r="G1" s="16"/>
    </row>
    <row r="2" spans="1:8" ht="9" customHeight="1">
      <c r="A2" s="5"/>
      <c r="B2" s="16"/>
      <c r="C2" s="16"/>
      <c r="D2" s="16"/>
      <c r="E2" s="16"/>
      <c r="F2" s="16"/>
      <c r="G2" s="16"/>
    </row>
    <row r="3" spans="1:8" ht="12.75" customHeight="1" thickBot="1">
      <c r="A3" s="3" t="s">
        <v>10</v>
      </c>
      <c r="B3" s="11"/>
      <c r="C3" s="11"/>
      <c r="D3" s="11"/>
      <c r="E3" s="11"/>
      <c r="F3" s="11"/>
      <c r="G3" s="11"/>
    </row>
    <row r="4" spans="1:8" ht="25.5" customHeight="1">
      <c r="A4" s="33"/>
      <c r="B4" s="40" t="s">
        <v>3</v>
      </c>
      <c r="C4" s="41"/>
      <c r="D4" s="36" t="s">
        <v>17</v>
      </c>
      <c r="E4" s="44"/>
      <c r="F4" s="36" t="s">
        <v>5</v>
      </c>
      <c r="G4" s="37"/>
    </row>
    <row r="5" spans="1:8" ht="25.5" customHeight="1" thickBot="1">
      <c r="A5" s="34"/>
      <c r="B5" s="6" t="s">
        <v>2</v>
      </c>
      <c r="C5" s="7" t="s">
        <v>9</v>
      </c>
      <c r="D5" s="8" t="s">
        <v>2</v>
      </c>
      <c r="E5" s="7" t="s">
        <v>9</v>
      </c>
      <c r="F5" s="9" t="s">
        <v>2</v>
      </c>
      <c r="G5" s="10" t="s">
        <v>9</v>
      </c>
    </row>
    <row r="6" spans="1:8" ht="18" customHeight="1">
      <c r="A6" s="21" t="s">
        <v>7</v>
      </c>
      <c r="B6" s="25">
        <v>37133</v>
      </c>
      <c r="C6" s="28">
        <f>B6/39313*100</f>
        <v>94.454760511789999</v>
      </c>
      <c r="D6" s="25">
        <v>35551</v>
      </c>
      <c r="E6" s="28">
        <f>D6/37998*100</f>
        <v>93.560187378283061</v>
      </c>
      <c r="F6" s="25">
        <v>6125</v>
      </c>
      <c r="G6" s="30">
        <f>F6/6805*100</f>
        <v>90.007347538574578</v>
      </c>
      <c r="H6" s="32"/>
    </row>
    <row r="7" spans="1:8" ht="12.75" customHeight="1">
      <c r="A7" s="22" t="s">
        <v>16</v>
      </c>
      <c r="B7" s="26"/>
      <c r="C7" s="29"/>
      <c r="D7" s="26"/>
      <c r="E7" s="29"/>
      <c r="F7" s="26"/>
      <c r="G7" s="31"/>
      <c r="H7" s="32"/>
    </row>
    <row r="8" spans="1:8" ht="12.75" customHeight="1">
      <c r="A8" s="20" t="s">
        <v>11</v>
      </c>
      <c r="B8" s="27">
        <v>2602</v>
      </c>
      <c r="C8" s="29">
        <f>B8/2832*100</f>
        <v>91.878531073446325</v>
      </c>
      <c r="D8" s="27">
        <v>2390</v>
      </c>
      <c r="E8" s="29">
        <f>D8/2647*100</f>
        <v>90.29089535323007</v>
      </c>
      <c r="F8" s="27">
        <v>464</v>
      </c>
      <c r="G8" s="31">
        <f>F8/563*100</f>
        <v>82.415630550621671</v>
      </c>
      <c r="H8" s="32"/>
    </row>
    <row r="9" spans="1:8" ht="12.75" customHeight="1">
      <c r="A9" s="20" t="s">
        <v>12</v>
      </c>
      <c r="B9" s="27">
        <v>13240</v>
      </c>
      <c r="C9" s="29">
        <f>B9/13757*100</f>
        <v>96.241913207821469</v>
      </c>
      <c r="D9" s="27">
        <v>12842</v>
      </c>
      <c r="E9" s="29">
        <f>D9/13459*100</f>
        <v>95.41570696188424</v>
      </c>
      <c r="F9" s="27">
        <v>2292</v>
      </c>
      <c r="G9" s="31">
        <f>F9/2448*100</f>
        <v>93.627450980392155</v>
      </c>
      <c r="H9" s="32"/>
    </row>
    <row r="10" spans="1:8" ht="12.75" customHeight="1">
      <c r="A10" s="20" t="s">
        <v>13</v>
      </c>
      <c r="B10" s="27">
        <v>5294</v>
      </c>
      <c r="C10" s="29">
        <f>B10/5953*100</f>
        <v>88.929951285066352</v>
      </c>
      <c r="D10" s="27">
        <v>4781</v>
      </c>
      <c r="E10" s="29">
        <f>D10/5558*100</f>
        <v>86.020151133501258</v>
      </c>
      <c r="F10" s="27">
        <v>886</v>
      </c>
      <c r="G10" s="31">
        <f>F10/1104*100</f>
        <v>80.253623188405797</v>
      </c>
      <c r="H10" s="32"/>
    </row>
    <row r="11" spans="1:8" ht="12.75" customHeight="1">
      <c r="A11" s="20" t="s">
        <v>14</v>
      </c>
      <c r="B11" s="27">
        <v>8810</v>
      </c>
      <c r="C11" s="29">
        <f>B11/8779*100</f>
        <v>100.35311538899647</v>
      </c>
      <c r="D11" s="27">
        <v>8581</v>
      </c>
      <c r="E11" s="29">
        <f>D11/8573*100</f>
        <v>100.09331622535869</v>
      </c>
      <c r="F11" s="27">
        <v>1290</v>
      </c>
      <c r="G11" s="31">
        <f>F11/1290*100</f>
        <v>100</v>
      </c>
      <c r="H11" s="32"/>
    </row>
    <row r="12" spans="1:8" ht="12.75" customHeight="1">
      <c r="A12" s="20" t="s">
        <v>15</v>
      </c>
      <c r="B12" s="27">
        <v>7187</v>
      </c>
      <c r="C12" s="29">
        <f>B12/7992*100</f>
        <v>89.927427427427432</v>
      </c>
      <c r="D12" s="27">
        <v>6957</v>
      </c>
      <c r="E12" s="29">
        <f>D12/7761*100</f>
        <v>89.640510243525313</v>
      </c>
      <c r="F12" s="27">
        <v>1193</v>
      </c>
      <c r="G12" s="31">
        <f>F12/1400*100</f>
        <v>85.214285714285708</v>
      </c>
      <c r="H12" s="32"/>
    </row>
    <row r="13" spans="1:8" ht="11.25" customHeight="1">
      <c r="A13" s="12"/>
      <c r="B13" s="13"/>
      <c r="C13" s="14"/>
      <c r="D13" s="13"/>
      <c r="E13" s="14"/>
      <c r="F13" s="13"/>
      <c r="G13" s="14"/>
      <c r="H13" s="2"/>
    </row>
    <row r="14" spans="1:8" ht="12" customHeight="1" thickBot="1">
      <c r="A14" s="16"/>
      <c r="B14" s="17"/>
      <c r="C14" s="16"/>
      <c r="D14" s="16"/>
      <c r="E14" s="16"/>
      <c r="F14" s="16"/>
      <c r="G14" s="15" t="s">
        <v>8</v>
      </c>
    </row>
    <row r="15" spans="1:8" ht="15" customHeight="1">
      <c r="A15" s="33"/>
      <c r="B15" s="41" t="s">
        <v>4</v>
      </c>
      <c r="C15" s="41"/>
      <c r="D15" s="41"/>
      <c r="E15" s="41"/>
      <c r="F15" s="41"/>
      <c r="G15" s="42"/>
    </row>
    <row r="16" spans="1:8" ht="25.5" customHeight="1">
      <c r="A16" s="35"/>
      <c r="B16" s="43" t="s">
        <v>0</v>
      </c>
      <c r="C16" s="43"/>
      <c r="D16" s="43" t="s">
        <v>6</v>
      </c>
      <c r="E16" s="43"/>
      <c r="F16" s="38" t="s">
        <v>1</v>
      </c>
      <c r="G16" s="39"/>
    </row>
    <row r="17" spans="1:8" ht="25.5" customHeight="1" thickBot="1">
      <c r="A17" s="34"/>
      <c r="B17" s="6" t="s">
        <v>2</v>
      </c>
      <c r="C17" s="7" t="s">
        <v>9</v>
      </c>
      <c r="D17" s="19" t="s">
        <v>2</v>
      </c>
      <c r="E17" s="7" t="s">
        <v>9</v>
      </c>
      <c r="F17" s="9" t="s">
        <v>2</v>
      </c>
      <c r="G17" s="10" t="s">
        <v>9</v>
      </c>
    </row>
    <row r="18" spans="1:8" ht="18" customHeight="1">
      <c r="A18" s="23" t="s">
        <v>7</v>
      </c>
      <c r="B18" s="25">
        <v>19144</v>
      </c>
      <c r="C18" s="28">
        <f>B18/20054*100</f>
        <v>95.462251919816495</v>
      </c>
      <c r="D18" s="25">
        <v>3703</v>
      </c>
      <c r="E18" s="28">
        <f>D18/3844*100</f>
        <v>96.331945889698233</v>
      </c>
      <c r="F18" s="25">
        <v>2257</v>
      </c>
      <c r="G18" s="30">
        <f>F18/3187*100</f>
        <v>70.818951992469408</v>
      </c>
      <c r="H18" s="2"/>
    </row>
    <row r="19" spans="1:8" ht="12.75" customHeight="1">
      <c r="A19" s="24" t="s">
        <v>16</v>
      </c>
      <c r="B19" s="26"/>
      <c r="C19" s="29"/>
      <c r="D19" s="26"/>
      <c r="E19" s="29"/>
      <c r="F19" s="26"/>
      <c r="G19" s="31"/>
    </row>
    <row r="20" spans="1:8" ht="12.75" customHeight="1">
      <c r="A20" s="18" t="s">
        <v>11</v>
      </c>
      <c r="B20" s="27">
        <v>1314</v>
      </c>
      <c r="C20" s="29">
        <f>B20/1406*100</f>
        <v>93.45661450924608</v>
      </c>
      <c r="D20" s="27">
        <v>231</v>
      </c>
      <c r="E20" s="29">
        <f>D20/225*100</f>
        <v>102.66666666666666</v>
      </c>
      <c r="F20" s="27">
        <v>138</v>
      </c>
      <c r="G20" s="31">
        <f>F20/223*100</f>
        <v>61.883408071748882</v>
      </c>
      <c r="H20" s="2"/>
    </row>
    <row r="21" spans="1:8" ht="12.75" customHeight="1">
      <c r="A21" s="18" t="s">
        <v>12</v>
      </c>
      <c r="B21" s="27">
        <v>6676</v>
      </c>
      <c r="C21" s="29">
        <f>B21/6766*100</f>
        <v>98.669819686668632</v>
      </c>
      <c r="D21" s="27">
        <v>1182</v>
      </c>
      <c r="E21" s="29">
        <f>D21/1198*100</f>
        <v>98.664440734557601</v>
      </c>
      <c r="F21" s="27">
        <v>817</v>
      </c>
      <c r="G21" s="31">
        <f>F21/1132*100</f>
        <v>72.173144876325097</v>
      </c>
      <c r="H21" s="2"/>
    </row>
    <row r="22" spans="1:8" ht="12.75" customHeight="1">
      <c r="A22" s="18" t="s">
        <v>13</v>
      </c>
      <c r="B22" s="27">
        <v>2990</v>
      </c>
      <c r="C22" s="29">
        <f>B22/3350*100</f>
        <v>89.253731343283576</v>
      </c>
      <c r="D22" s="27">
        <v>677</v>
      </c>
      <c r="E22" s="29">
        <f>D22/731*100</f>
        <v>92.612859097127227</v>
      </c>
      <c r="F22" s="27">
        <v>344</v>
      </c>
      <c r="G22" s="31">
        <f>F22/478*100</f>
        <v>71.96652719665272</v>
      </c>
      <c r="H22" s="2"/>
    </row>
    <row r="23" spans="1:8" ht="12.75" customHeight="1">
      <c r="A23" s="18" t="s">
        <v>14</v>
      </c>
      <c r="B23" s="27">
        <v>4525</v>
      </c>
      <c r="C23" s="29">
        <f>B23/4505*100</f>
        <v>100.44395116537181</v>
      </c>
      <c r="D23" s="27">
        <v>705</v>
      </c>
      <c r="E23" s="29">
        <f>D23/718*100</f>
        <v>98.189415041782738</v>
      </c>
      <c r="F23" s="27">
        <v>550</v>
      </c>
      <c r="G23" s="31">
        <f>F23/739*100</f>
        <v>74.424898511502022</v>
      </c>
      <c r="H23" s="2"/>
    </row>
    <row r="24" spans="1:8" ht="12.75" customHeight="1">
      <c r="A24" s="18" t="s">
        <v>15</v>
      </c>
      <c r="B24" s="27">
        <v>3639</v>
      </c>
      <c r="C24" s="29">
        <f>B24/4027*100</f>
        <v>90.365036006953076</v>
      </c>
      <c r="D24" s="27">
        <v>908</v>
      </c>
      <c r="E24" s="29">
        <f>D24/972*100</f>
        <v>93.415637860082299</v>
      </c>
      <c r="F24" s="27">
        <v>408</v>
      </c>
      <c r="G24" s="31">
        <f>F24/615*100</f>
        <v>66.341463414634148</v>
      </c>
      <c r="H24" s="2"/>
    </row>
  </sheetData>
  <mergeCells count="9">
    <mergeCell ref="A4:A5"/>
    <mergeCell ref="A15:A17"/>
    <mergeCell ref="F4:G4"/>
    <mergeCell ref="F16:G16"/>
    <mergeCell ref="B4:C4"/>
    <mergeCell ref="B15:G15"/>
    <mergeCell ref="B16:C16"/>
    <mergeCell ref="D16:E16"/>
    <mergeCell ref="D4:E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2014-06-19T06:42:08Z</cp:lastPrinted>
  <dcterms:created xsi:type="dcterms:W3CDTF">2001-04-04T06:12:11Z</dcterms:created>
  <dcterms:modified xsi:type="dcterms:W3CDTF">2014-12-04T13:47:24Z</dcterms:modified>
</cp:coreProperties>
</file>