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0" windowWidth="15330" windowHeight="8385" tabRatio="601" firstSheet="9" activeTab="9"/>
  </bookViews>
  <sheets>
    <sheet name="tab.1 Bilance" sheetId="1" r:id="rId1"/>
    <sheet name="tab.2 Ukaz" sheetId="2" r:id="rId2"/>
    <sheet name="tab.3 Mzdová" sheetId="3" r:id="rId3"/>
    <sheet name="tab.7 ISPR" sheetId="4" r:id="rId4"/>
    <sheet name="Tab. 8 RF" sheetId="5" r:id="rId5"/>
    <sheet name="tab. 9a EU Vy" sheetId="6" r:id="rId6"/>
    <sheet name=" tab. 10 EU Přijmy" sheetId="7" r:id="rId7"/>
    <sheet name="tab. 13 ČNB" sheetId="8" r:id="rId8"/>
    <sheet name="Příloha 2 FKSP,RF " sheetId="9" r:id="rId9"/>
    <sheet name="hmg. tab. č. 2 - EU FM" sheetId="10" r:id="rId10"/>
  </sheets>
  <externalReferences>
    <externalReference r:id="rId13"/>
    <externalReference r:id="rId14"/>
  </externalReferences>
  <definedNames>
    <definedName name="_xlnm.Print_Titles" localSheetId="9">'hmg. tab. č. 2 - EU FM'!$6:$9</definedName>
    <definedName name="_xlnm.Print_Titles" localSheetId="0">'tab.1 Bilance'!$1:$8</definedName>
    <definedName name="_xlnm.Print_Titles" localSheetId="1">'tab.2 Ukaz'!$1:$8</definedName>
    <definedName name="_xlnm.Print_Titles" localSheetId="2">'tab.3 Mzdová'!$A:$A</definedName>
    <definedName name="_xlnm.Print_Area" localSheetId="9">'hmg. tab. č. 2 - EU FM'!$B$2:$U$64</definedName>
    <definedName name="_xlnm.Print_Area" localSheetId="7">'tab. 13 ČNB'!$B$2:$I$68</definedName>
    <definedName name="_xlnm.Print_Area" localSheetId="0">'tab.1 Bilance'!$E:$K</definedName>
    <definedName name="_xlnm.Print_Area" localSheetId="3">'tab.7 ISPR'!$B$1:$S$16</definedName>
  </definedNames>
  <calcPr fullCalcOnLoad="1"/>
</workbook>
</file>

<file path=xl/sharedStrings.xml><?xml version="1.0" encoding="utf-8"?>
<sst xmlns="http://schemas.openxmlformats.org/spreadsheetml/2006/main" count="1098" uniqueCount="673">
  <si>
    <t>Kapitola: Český statistický úřad</t>
  </si>
  <si>
    <t>Tabulka č. 2</t>
  </si>
  <si>
    <t>Výdaje  na financování společných programů EU a ČR ze státního rozpočtu v roce 2009</t>
  </si>
  <si>
    <t>kapitola</t>
  </si>
  <si>
    <t>Státní rozpočet 2009</t>
  </si>
  <si>
    <t>Skutečnost 2009*)</t>
  </si>
  <si>
    <t>Nároky z nespotřebovaných výdajů**)</t>
  </si>
  <si>
    <t>Celkem</t>
  </si>
  <si>
    <t>z toho prostředky z nároků</t>
  </si>
  <si>
    <t>3=1+2</t>
  </si>
  <si>
    <t>6=4+5</t>
  </si>
  <si>
    <t>9=7+8</t>
  </si>
  <si>
    <t>12=10+11</t>
  </si>
  <si>
    <t>18=16+17</t>
  </si>
  <si>
    <t>ČSÚ</t>
  </si>
  <si>
    <t>OP - Integrační operační program</t>
  </si>
  <si>
    <t>OP</t>
  </si>
  <si>
    <t>OP celkem</t>
  </si>
  <si>
    <t xml:space="preserve">Ostatní -Twinning Out  </t>
  </si>
  <si>
    <t>C e l k e m</t>
  </si>
  <si>
    <t>Společná zemědělská politika - programové období 2007-2013</t>
  </si>
  <si>
    <t>Mze</t>
  </si>
  <si>
    <t>Přímé platby</t>
  </si>
  <si>
    <t>Společná organizace trhu - včely</t>
  </si>
  <si>
    <t>Tabulka navazuje na tabulku č. 8 materiálu MF čj. 11/7 002/2009-111, část II Další vybrané dokumenty, Tabulková část (materiál k zákonu č. 475/2008 Sb., o státním rozpočtu České republiky na rok 2009)</t>
  </si>
  <si>
    <t>Výdaje na financování společných programů v rámci finančních mechanismů a prostředků ČR ze státního rozpočtu v roce 2009</t>
  </si>
  <si>
    <t>Finanční mechanismy (název)</t>
  </si>
  <si>
    <t>Norské fondy, projekt MODERNE</t>
  </si>
  <si>
    <t>Tabulka navazuje na tabulku č. 7 materiálu MF čj. 11/7 002/2009-111, část II. Další vybrané dokumenty, Tabulková část (materiál k zákonu č. 475/2009 Sb., o státním rozpočtu České republiky na rok 2009)</t>
  </si>
  <si>
    <t>*) Čerpání rezervního fondu kapitoly a jiných mimorozpočtových zdrojů bude komentováno pod tabulkou.</t>
  </si>
  <si>
    <t>**) Nároky z nespotřebovaných výdajů (sl. 16 až 18) - uvádí se stav nároků podle § 47 odst. 1 písm.d) zákona č. 218/2000 Sb., ve znění pozdějších předpisů.</t>
  </si>
  <si>
    <t>Číselné údaje musí souhlasit s údaji výkazu Fin 2-04U.</t>
  </si>
  <si>
    <t>Pokud ve výše uvedených  tabulkách č. 7 a 8 k zákonu o státním rozpočtu na rok 2009 nejsou zahrnuty kapitoly, které v roce 2009 měly příjmy a výdaje SR a nároky z nespotřebovaných výdajů v této oblasti, nebo pokud zařazené kapitoly přijaly či vydaly finan</t>
  </si>
  <si>
    <t>Čerpání rezervního fondu kapitoly a jiných mimorozpočtových zdrojů:</t>
  </si>
  <si>
    <t>1) čerpání prostředků ze zahraničí obdržených na příjmový účet ČSÚ v roce 2009</t>
  </si>
  <si>
    <t xml:space="preserve">    2007-2013</t>
  </si>
  <si>
    <t>Komunitární programy              51,05 tis. Kč</t>
  </si>
  <si>
    <t xml:space="preserve">Twinning Out                       3 388,62 tis. Kč                 </t>
  </si>
  <si>
    <t>2) čerpání prostředků z rezervního fondu ČSÚ</t>
  </si>
  <si>
    <t xml:space="preserve">    2004-2006</t>
  </si>
  <si>
    <t>kryté příjmem z rozpočtu EU</t>
  </si>
  <si>
    <t>Komunitární programy            168,03 tis. Kč</t>
  </si>
  <si>
    <t>a) spolufinancování ČSÚ</t>
  </si>
  <si>
    <t>Komunitární programy                1,78 tis. Kč</t>
  </si>
  <si>
    <t>b) kryté příjmem z rozpočtu EU</t>
  </si>
  <si>
    <t>Komunitární programy            920,90 tis. Kč</t>
  </si>
  <si>
    <t xml:space="preserve">Twinning Out                            35,60 tis. Kč                 </t>
  </si>
  <si>
    <r>
      <t xml:space="preserve">  převod z příj.účtu do RF      </t>
    </r>
    <r>
      <rPr>
        <sz val="12"/>
        <rFont val="Times New Roman"/>
        <family val="1"/>
      </rPr>
      <t xml:space="preserve"> 326,03 tis. Kč</t>
    </r>
  </si>
  <si>
    <r>
      <t xml:space="preserve">  převod z příj.účtu do RF      </t>
    </r>
    <r>
      <rPr>
        <sz val="12"/>
        <rFont val="Times New Roman"/>
        <family val="1"/>
      </rPr>
      <t xml:space="preserve"> 401,25 tis, Kč</t>
    </r>
  </si>
  <si>
    <r>
      <t xml:space="preserve">  převod z příj.účtu do RF       </t>
    </r>
    <r>
      <rPr>
        <sz val="12"/>
        <rFont val="Times New Roman"/>
        <family val="1"/>
      </rPr>
      <t>287,01 tis. Kč</t>
    </r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</si>
  <si>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</si>
  <si>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</si>
  <si>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</si>
  <si>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</si>
  <si>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</si>
  <si>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</si>
  <si>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r>
      <t xml:space="preserve">       v tom: Platy zaměstnanců v pracovním
                  poměru </t>
    </r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</si>
  <si>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</si>
  <si>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</si>
  <si>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</si>
  <si>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</si>
  <si>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</si>
  <si>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</si>
  <si>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</si>
  <si>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</si>
  <si>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</si>
  <si>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</si>
  <si>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</si>
  <si>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</si>
  <si>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</si>
  <si>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</si>
  <si>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</si>
  <si>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</si>
  <si>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</si>
  <si>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</si>
  <si>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</si>
  <si>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</si>
  <si>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</si>
  <si>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</si>
  <si>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</si>
  <si>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</si>
  <si>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</si>
  <si>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</si>
  <si>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v tis. Kč</t>
  </si>
  <si>
    <t>%</t>
  </si>
  <si>
    <t>Index</t>
  </si>
  <si>
    <t>U K A Z A T E L</t>
  </si>
  <si>
    <t>schválený</t>
  </si>
  <si>
    <t>po změnách</t>
  </si>
  <si>
    <t>plnění</t>
  </si>
  <si>
    <t xml:space="preserve"> </t>
  </si>
  <si>
    <t>3:2</t>
  </si>
  <si>
    <t>3:0</t>
  </si>
  <si>
    <t>Kapitola</t>
  </si>
  <si>
    <t>Rozpočet</t>
  </si>
  <si>
    <t>% plnění</t>
  </si>
  <si>
    <t>Vypracoval :</t>
  </si>
  <si>
    <t xml:space="preserve">Rozbor zaměstnanosti a čerpání mzdových prostředků </t>
  </si>
  <si>
    <t>Vypracoval:</t>
  </si>
  <si>
    <t>Kontroloval:</t>
  </si>
  <si>
    <t>řádek</t>
  </si>
  <si>
    <t xml:space="preserve">  (v tis.Kč)</t>
  </si>
  <si>
    <t xml:space="preserve">Evidenční </t>
  </si>
  <si>
    <t xml:space="preserve">           Kapitálové výdaje celkem</t>
  </si>
  <si>
    <t>číslo</t>
  </si>
  <si>
    <t>Název  programu</t>
  </si>
  <si>
    <t>Limity a zůstatky na účtech v ČNB</t>
  </si>
  <si>
    <t>…….</t>
  </si>
  <si>
    <t>………………………………………………………………………</t>
  </si>
  <si>
    <t xml:space="preserve">                          (v tis.Kč na dvě des.místa)</t>
  </si>
  <si>
    <t>Předčíslí   bankovního účtu</t>
  </si>
  <si>
    <t>UKAZATEL</t>
  </si>
  <si>
    <t xml:space="preserve">Limity na účtech v ČNB </t>
  </si>
  <si>
    <t>Zůstatky na účtech v ČNB            přijato/čerpáno</t>
  </si>
  <si>
    <t>Nečerpaný limit                            sl. 0 mínus sl.1</t>
  </si>
  <si>
    <t xml:space="preserve">Skutečnost z výkazů               Fin 2-04U                 </t>
  </si>
  <si>
    <t>V 35 - 12</t>
  </si>
  <si>
    <t>V 34 - 12</t>
  </si>
  <si>
    <t>tis. Kč</t>
  </si>
  <si>
    <t>Celkem za všechny  programy</t>
  </si>
  <si>
    <t>(příjmení, telefon, podpis)</t>
  </si>
  <si>
    <t>Datum:</t>
  </si>
  <si>
    <t xml:space="preserve">Běžné výdaje účelově určené na financování programů reprodukce majetku </t>
  </si>
  <si>
    <t>Výdaje účelově určené na financování programů reprodukce majetku celkem</t>
  </si>
  <si>
    <t>z toho:</t>
  </si>
  <si>
    <r>
      <t xml:space="preserve">Rozdíl                     </t>
    </r>
    <r>
      <rPr>
        <sz val="10"/>
        <rFont val="Arial CE"/>
        <family val="2"/>
      </rPr>
      <t>sl. 3 mínus sl. 1</t>
    </r>
  </si>
  <si>
    <t>Tabulka  č. 3</t>
  </si>
  <si>
    <t>Prostředky</t>
  </si>
  <si>
    <t xml:space="preserve"> z toho:</t>
  </si>
  <si>
    <t>Zůstatek</t>
  </si>
  <si>
    <t xml:space="preserve">na platy </t>
  </si>
  <si>
    <t xml:space="preserve">Ostatní platby </t>
  </si>
  <si>
    <t>Počet</t>
  </si>
  <si>
    <t>Průměr.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</si>
  <si>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</si>
  <si>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</si>
  <si>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</si>
  <si>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</si>
  <si>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</si>
  <si>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</si>
  <si>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</si>
  <si>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</si>
  <si>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</si>
  <si>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</si>
  <si>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</si>
  <si>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</si>
  <si>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</si>
  <si>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</si>
  <si>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</si>
  <si>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k 31.12.</t>
  </si>
  <si>
    <t>práci v tis. Kč</t>
  </si>
  <si>
    <t>v Kč</t>
  </si>
  <si>
    <t>průměru</t>
  </si>
  <si>
    <t>zaměst.</t>
  </si>
  <si>
    <t>I.  Organizační složky státu</t>
  </si>
  <si>
    <t xml:space="preserve">        z toho:</t>
  </si>
  <si>
    <t xml:space="preserve">        prostředky na vědu a výzkum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</si>
  <si>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</si>
  <si>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</si>
  <si>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</si>
  <si>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</si>
  <si>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>II.  Příspěvkové organizace</t>
  </si>
  <si>
    <t>Ústředně řízené</t>
  </si>
  <si>
    <t xml:space="preserve"> OSS a PO  c e l k e m</t>
  </si>
  <si>
    <t>Poznámka:</t>
  </si>
  <si>
    <t>Prostředky na platy a ostatní platby za provedenou práci organizačních složek státu a mzdové náklady příspěvkových organizací uvede správce kapitoly v tis. Kč na dvě desetinná místa.</t>
  </si>
  <si>
    <t>celkem</t>
  </si>
  <si>
    <t>Výdaje účelově určené na financování programů reprodukce majetku vedených v ISPROFIN</t>
  </si>
  <si>
    <t xml:space="preserve">        prostředky na platy příslušníků</t>
  </si>
  <si>
    <t>Počet zaměstnanců, počet zaměstnanců v ročním průměru, průměrný roční přepočtený počet zaměstnanců a průměrný plat se uvede po zaokrouhlení v celých číslech (tj. bez desetinných míst).</t>
  </si>
  <si>
    <t>V řádku  "prostředky na platy přislušníků"  se uvedou prostředky na platy poskytované podle zákona č. 361/2003 Sb., o služebním poměru příslušníků bezpečnostních sborů</t>
  </si>
  <si>
    <t>(jméno, telefon, podpis)</t>
  </si>
  <si>
    <t>Tabulka č. 10</t>
  </si>
  <si>
    <t>Použito v hodnoceném roce</t>
  </si>
  <si>
    <t>Tabulka k bodu IV - sešit E</t>
  </si>
  <si>
    <t>Příloha č. 2</t>
  </si>
  <si>
    <t>Přehled o stavech peněžních fondů organizačních složek státu</t>
  </si>
  <si>
    <t>v tis. Kč.</t>
  </si>
  <si>
    <t>FKSP</t>
  </si>
  <si>
    <t>K a p i t o l a</t>
  </si>
  <si>
    <t>Stav k 1.1.2009</t>
  </si>
  <si>
    <t>Stav k 31.12.2009</t>
  </si>
  <si>
    <t>Změna stavu</t>
  </si>
  <si>
    <t>3=2-1</t>
  </si>
  <si>
    <t>6=5-4</t>
  </si>
  <si>
    <t>345    Český statistický úřad</t>
  </si>
  <si>
    <t xml:space="preserve">          Úhrn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</si>
  <si>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</si>
  <si>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Ý D A J E</t>
  </si>
  <si>
    <t>Tabulka č. 8</t>
  </si>
  <si>
    <t xml:space="preserve">                  k 31.12.20xx</t>
  </si>
  <si>
    <t xml:space="preserve">Tabulka č. 9a </t>
  </si>
  <si>
    <t>Název programu (nástroj slovy)</t>
  </si>
  <si>
    <t>Státní rozpočet</t>
  </si>
  <si>
    <t>Skutečnost k 31.12.20xx</t>
  </si>
  <si>
    <t>z toho bez použití                                        mimorozpočtových zdrojů</t>
  </si>
  <si>
    <t xml:space="preserve">spolufinan-cování ČR ze SR </t>
  </si>
  <si>
    <t>kryto příjmem z rozpočtu EU</t>
  </si>
  <si>
    <t>13=7:4</t>
  </si>
  <si>
    <t>14=8:5</t>
  </si>
  <si>
    <t>15=9:6</t>
  </si>
  <si>
    <t>programové období 2004-2006</t>
  </si>
  <si>
    <t>programové období 2007-2013</t>
  </si>
  <si>
    <t>programové období 2014-20yy</t>
  </si>
  <si>
    <t xml:space="preserve">    Ú h r n e m</t>
  </si>
  <si>
    <t>Operační programy/FS progr.obd.2004-2006</t>
  </si>
  <si>
    <t>Operační programy progr.obd. 2007-2013</t>
  </si>
  <si>
    <t>programy progr.obd.2014-20yy</t>
  </si>
  <si>
    <t>Transition Facility celkem</t>
  </si>
  <si>
    <t>Komunitární programy celkem</t>
  </si>
  <si>
    <t>Ostatní celkem</t>
  </si>
  <si>
    <t>Tabulka č. 9a pokračování</t>
  </si>
  <si>
    <t>Rezervní fond</t>
  </si>
  <si>
    <t>jiná změna stavu (+-)*</t>
  </si>
  <si>
    <t>10=1-4+-7</t>
  </si>
  <si>
    <t>11=2-5+-8</t>
  </si>
  <si>
    <t>12=3-6+-9</t>
  </si>
  <si>
    <t>* důvod změny nutné uvést v komentáři</t>
  </si>
  <si>
    <t>Nároky*</t>
  </si>
  <si>
    <t>* podle § 47 zákona č. 218/2000 Sb., ve znění pozdějších předpisů, a přílohy č. 9 vyhlášky č. 16/2001 Sb., ve znění pozdějších předpisů</t>
  </si>
  <si>
    <t>název (nástroj slovy)</t>
  </si>
  <si>
    <t>přímé platby</t>
  </si>
  <si>
    <t>Horizontální plán rozvoje venkova</t>
  </si>
  <si>
    <t xml:space="preserve">Celkem </t>
  </si>
  <si>
    <t>Program rozvoje venkova</t>
  </si>
  <si>
    <t>Společná organizace trhu</t>
  </si>
  <si>
    <t xml:space="preserve">   Ú h r n em </t>
  </si>
  <si>
    <t>programy progr.obd. 2014-20yy</t>
  </si>
  <si>
    <t>Příjmy do rozpočtu kapitoly z rozpočtu EU na Společnou zemědělskou politiku</t>
  </si>
  <si>
    <t>Příjmy do rozpočtu kapitoly z finančních mechanismů</t>
  </si>
  <si>
    <t>Čerpání nároku na použití úspor z minulých let podle § 47 rozpočtových pravidel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</si>
  <si>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</si>
  <si>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</si>
  <si>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</si>
  <si>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podporu</t>
  </si>
  <si>
    <t>vědy</t>
  </si>
  <si>
    <t>výzkumu</t>
  </si>
  <si>
    <t xml:space="preserve">     z toho:</t>
  </si>
  <si>
    <t xml:space="preserve">       - prostředky na vědu a výzkum</t>
  </si>
  <si>
    <t xml:space="preserve">Ve sloupci 28 se uvede podpora na vědu a výzkum poskytnutá poskytovatelem příjemci bez provedení rozpočtového opatření podle § 10 zákona č. 130/2002 Sb.  </t>
  </si>
  <si>
    <t>Tabulka č. 13</t>
  </si>
  <si>
    <t>Příloha ke komentáři k výkazu Fin 2-04 U</t>
  </si>
  <si>
    <t>Ostatní</t>
  </si>
  <si>
    <t>(bez společné zemědělské politiky)</t>
  </si>
  <si>
    <t xml:space="preserve">Výdaje kapitoly na financování společných programů EU a ČR ze státního rozpočtu </t>
  </si>
  <si>
    <t xml:space="preserve">z toho </t>
  </si>
  <si>
    <t>mimorozpočtové zdroje</t>
  </si>
  <si>
    <t>příjem prostředků podle § 25 odst. 1 písm. c) zákona č. 218/2000 Sb., ve znění pozdějších předpisů</t>
  </si>
  <si>
    <t>6=(3-5):2</t>
  </si>
  <si>
    <t>Finanční mechnismy (název)</t>
  </si>
  <si>
    <t>Ú h r n e m</t>
  </si>
  <si>
    <t>Čerpání v dalších případech překročení povoleného MF</t>
  </si>
  <si>
    <t>Schválený rozpočet na rok 2009</t>
  </si>
  <si>
    <t>Rozpočet 2009 po změnách podle § 23 odstavec 1 písm. a)</t>
  </si>
  <si>
    <t>Změny rozpočtu 2009 podle § 23 odstavec 1 písm. b)</t>
  </si>
  <si>
    <t>Změny rozpočtu 2009 podle § 23 odstavec 1 písm. c)</t>
  </si>
  <si>
    <t xml:space="preserve">      c e l k e m</t>
  </si>
  <si>
    <t xml:space="preserve">       jednotlivé OSS - státní správa</t>
  </si>
  <si>
    <t xml:space="preserve">      OSS - státní správa celkem</t>
  </si>
  <si>
    <t xml:space="preserve">       jednotlivé SOBCPO celkem</t>
  </si>
  <si>
    <t xml:space="preserve">       SOBCPO celkem</t>
  </si>
  <si>
    <t xml:space="preserve">  b) ostatní organiz. složky státu</t>
  </si>
  <si>
    <t xml:space="preserve">Údaje schváleného rozpočtu, rozpočtu po změnách a skutečnosti musí být shodné s údaji v tabulce č. 1  - Bilance příjmů a výdajů státního rozpočtu za hodnocený rok a v tabulce č. 2  - </t>
  </si>
  <si>
    <t>Plnění  závazných ukazatelů státního rozpočtu za rok 20xx.</t>
  </si>
  <si>
    <t xml:space="preserve">Ve sloupcích 6 až 8 se uvedou údaje schváleného rozpočtu upravené o rozpočtová opatření provedená podle § 23 odstavec 1 písm. a) zák. č. 218/2000 Sb., rozpočtová pravidla ( tím se rozumí </t>
  </si>
  <si>
    <t xml:space="preserve">přesun prostředků státního rozpočtu v rámci závazných ukazatelů a mezi závaznými ukazateli stanovenými zákonem o státním rozpočtu nebo v rámci závazných ukazatelů a mezi závaznými </t>
  </si>
  <si>
    <t xml:space="preserve">ukazateli stanovenými správcem kapitoly; závazné ukazatele stanovené správcem kapitoly jsou jím stanovené příjmy a výdaje podrobněji členěné v rámci závazných ukazatelů stanovených </t>
  </si>
  <si>
    <t>zákonem o státním rozpočtu").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</si>
  <si>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</si>
  <si>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</si>
  <si>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</si>
  <si>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</si>
  <si>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>Přehled o prostředcích rezervních fondů organizačních složek státu za kapitolu celkem</t>
  </si>
  <si>
    <t>Stav ke dni a změny stavu</t>
  </si>
  <si>
    <t xml:space="preserve">Rezervní </t>
  </si>
  <si>
    <t>Členění podle § 48 odst. 3 zákona č. 218/2000 Sb., ve znění pozdějších předpisů</t>
  </si>
  <si>
    <t>fond</t>
  </si>
  <si>
    <t>(součet 
 sl. 2 až 6)</t>
  </si>
  <si>
    <t xml:space="preserve">písm. a) </t>
  </si>
  <si>
    <t xml:space="preserve">písm. b) </t>
  </si>
  <si>
    <t xml:space="preserve">písm. c) </t>
  </si>
  <si>
    <t xml:space="preserve">písm. d) </t>
  </si>
  <si>
    <t>písm e)</t>
  </si>
  <si>
    <t>Stav RF k 1.1. hodnoceného roku (+)</t>
  </si>
  <si>
    <t>Příjmy RF v hodnoceném roce (+)</t>
  </si>
  <si>
    <t>Zapojeno do příjmů kapitoly v hodnoceném roce (-)</t>
  </si>
  <si>
    <t>Jiné čerpání RF v hodnoceném roce (-)</t>
  </si>
  <si>
    <t>Stav RF k 31. 12. hodnoceného roku (+-)</t>
  </si>
  <si>
    <t>Sestavil: Perná A.</t>
  </si>
  <si>
    <t xml:space="preserve">Kontroloval: </t>
  </si>
  <si>
    <t>Ing. Ladislava Schwarzová</t>
  </si>
  <si>
    <t>Datum: 24.2.2010</t>
  </si>
  <si>
    <t>(telefon, podpis) 274 054 208</t>
  </si>
  <si>
    <t>(telefon, podpis)</t>
  </si>
  <si>
    <t>Poznámky k vyplnění tabulky:</t>
  </si>
  <si>
    <t>§ 48 odst. 3 zákona č. 218/2000 Sb.: Organizační složka státu člení prostředky v rezervním fondu podle původu, a to na</t>
  </si>
  <si>
    <t xml:space="preserve">a) prostředky poskytnuté ze zahraničí a peněžní dary, </t>
  </si>
  <si>
    <t>b) odvody neoprávněně použitých nebo zadržených peněžních prostředků podle § 44 odst. 2 písm. a) a b) a penále za prodlení s nimi,</t>
  </si>
  <si>
    <t>c) příjmy z prodeje majetku, který pro Českou republiku nabyla organizační složka státu darem nebo děděním,</t>
  </si>
  <si>
    <t>d) příjmy z prodeje majetku, se kterým bylo pověřeno hospodařit Ministerstvo obrany</t>
  </si>
  <si>
    <t>e) prostředky převedené do roku 2007 dle § 47 zákona č. 218/2000 Sb., ve znění platném do konce února 2008</t>
  </si>
  <si>
    <t>Řádek "Jiné čerpání RF v hodnoceném roce" - např. převody do kapitoly VPS z rozhodnutí vlády.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</si>
  <si>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</si>
  <si>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</si>
  <si>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</si>
  <si>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</si>
  <si>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</si>
  <si>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</si>
  <si>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t>Ing.Berková</t>
  </si>
  <si>
    <t>Ing.Schwarzová</t>
  </si>
  <si>
    <r>
      <t>Skutečnost za rok 2009</t>
    </r>
    <r>
      <rPr>
        <b/>
        <vertAlign val="superscript"/>
        <sz val="10"/>
        <rFont val="Arial CE"/>
        <family val="0"/>
      </rPr>
      <t xml:space="preserve"> </t>
    </r>
  </si>
  <si>
    <t>Období: 2009</t>
  </si>
  <si>
    <t>Kapitola: 345 Český statistický úřad</t>
  </si>
  <si>
    <t xml:space="preserve">Rozvoj a obnova mat. tech. základny Českého statistického úřadu  </t>
  </si>
  <si>
    <t xml:space="preserve">             Projekty před rokem 2004, MB Phare</t>
  </si>
  <si>
    <t>Transition Facility</t>
  </si>
  <si>
    <t xml:space="preserve">             NP Phare 2003 (CZ0303.05)</t>
  </si>
  <si>
    <t xml:space="preserve">Komunitární programy </t>
  </si>
  <si>
    <t xml:space="preserve">Ostatní - Twinning out </t>
  </si>
  <si>
    <t>Skutečnost k 31.12.2009</t>
  </si>
  <si>
    <t>zůstatek k 1.1.2009</t>
  </si>
  <si>
    <t>použito v roce 2009</t>
  </si>
  <si>
    <t>zůstatek k 31.12.2009</t>
  </si>
  <si>
    <t>k 1.1.2009</t>
  </si>
  <si>
    <t>k 31.12.2009</t>
  </si>
  <si>
    <t>Komentář ke změně stavu RF:</t>
  </si>
  <si>
    <t>-</t>
  </si>
  <si>
    <t>+</t>
  </si>
  <si>
    <t xml:space="preserve">V rámci  finančního vypořádání dle vyhlášky Ministerstva financí č. 52/2008 Sb, byly do státního rozpočtu odvedeny finanční prostředky rezervního fondu ČSÚ určené na financování projektů spolufinancovaných z rozpočtu Evropské unie  </t>
  </si>
  <si>
    <t>v celkové výši 12 477 347,30 Kč v tomto členění: KoP obd. 2004-2006:  EU 2 330 167,61 Kč</t>
  </si>
  <si>
    <t xml:space="preserve">                                                                    KoP obd. 2007-2013:   EU 5 291 302,21 Kč                                                                </t>
  </si>
  <si>
    <t xml:space="preserve">                                                                    ostatní projekty:          EU 4 855 877,48 Kč</t>
  </si>
  <si>
    <t>KoP obd. 2004-2006:  ČR 7 531 590,57 Kč</t>
  </si>
  <si>
    <t xml:space="preserve">Příjem finančních prostředků ze zahraničí KoP obd. 2004-2006:  EU 287 006 Kč  </t>
  </si>
  <si>
    <t xml:space="preserve">Příjem finančních prostředků ze zahraničí KoP obd. 2007-2013:  EU 326 029,20 Kč  </t>
  </si>
  <si>
    <r>
      <t>I</t>
    </r>
    <r>
      <rPr>
        <sz val="14"/>
        <rFont val="Times New Roman CE"/>
        <family val="1"/>
      </rPr>
      <t>nformační</t>
    </r>
    <r>
      <rPr>
        <sz val="18"/>
        <rFont val="Times New Roman CE"/>
        <family val="1"/>
      </rPr>
      <t xml:space="preserve"> S</t>
    </r>
    <r>
      <rPr>
        <sz val="14"/>
        <rFont val="Times New Roman CE"/>
        <family val="1"/>
      </rPr>
      <t>ystém</t>
    </r>
    <r>
      <rPr>
        <sz val="18"/>
        <rFont val="Times New Roman CE"/>
        <family val="1"/>
      </rPr>
      <t xml:space="preserve"> PRO</t>
    </r>
    <r>
      <rPr>
        <sz val="14"/>
        <rFont val="Times New Roman CE"/>
        <family val="1"/>
      </rPr>
      <t xml:space="preserve">gramového </t>
    </r>
    <r>
      <rPr>
        <sz val="18"/>
        <rFont val="Times New Roman CE"/>
        <family val="1"/>
      </rPr>
      <t>FIN</t>
    </r>
    <r>
      <rPr>
        <sz val="14"/>
        <rFont val="Times New Roman CE"/>
        <family val="1"/>
      </rPr>
      <t>ancování</t>
    </r>
  </si>
  <si>
    <t xml:space="preserve">         List 1/1</t>
  </si>
  <si>
    <t>Skutečné</t>
  </si>
  <si>
    <t>Schválený</t>
  </si>
  <si>
    <t>Po změnách</t>
  </si>
  <si>
    <r>
      <t xml:space="preserve">     </t>
    </r>
    <r>
      <rPr>
        <b/>
        <sz val="14"/>
        <rFont val="Arial CE"/>
        <family val="2"/>
      </rPr>
      <t xml:space="preserve"> Tabulka č. 7</t>
    </r>
  </si>
  <si>
    <t>Datum: 15.2.2010</t>
  </si>
  <si>
    <t>Kontroloval: Ing. Ladislava Schwarzová   274052241</t>
  </si>
  <si>
    <t>Vypracoval : Ing. Ivan Vrhel 274052540</t>
  </si>
  <si>
    <t>Kapitola: 345 - Český statistický úřad</t>
  </si>
  <si>
    <t>Operační programy</t>
  </si>
  <si>
    <t xml:space="preserve">Operační programy </t>
  </si>
  <si>
    <t xml:space="preserve">                       -  Monne UNICEF           </t>
  </si>
  <si>
    <t xml:space="preserve">Příjmy do rozpočtu kapitoly z rozpočtu EU na financování společných programů EU a ČR  v roce 2009 </t>
  </si>
  <si>
    <t>Datum: 15. 2. 2010</t>
  </si>
  <si>
    <t>Kontroloval: Ing. Ladislava Schwarzová ,  274052241</t>
  </si>
  <si>
    <t>Sestavil: Mgr. Zdeňka Benešová, 274052455</t>
  </si>
  <si>
    <t>Sestavil:  Mgr. Zdeňka Benešová, 274052455</t>
  </si>
  <si>
    <t>Kontroloval:  Ing. Ladislava Schwarzová   274052241</t>
  </si>
  <si>
    <t>Datum:   15.2. 2010</t>
  </si>
  <si>
    <t>Období :  leden až prosinec 2009</t>
  </si>
  <si>
    <t>KAPITOLA: 345 Český statistický úřad</t>
  </si>
  <si>
    <t>R o z p o č e t   2009</t>
  </si>
  <si>
    <t>třída</t>
  </si>
  <si>
    <t>seskupení</t>
  </si>
  <si>
    <t>podsesk.</t>
  </si>
  <si>
    <t>položka</t>
  </si>
  <si>
    <t>Skutečnost 2008</t>
  </si>
  <si>
    <t>Skutečnost 2009</t>
  </si>
  <si>
    <t>Sk2009/Sk08</t>
  </si>
  <si>
    <t>položek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</si>
  <si>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</si>
  <si>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</si>
  <si>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</si>
  <si>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</si>
  <si>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</si>
  <si>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</si>
  <si>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</si>
  <si>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</si>
  <si>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</si>
  <si>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</si>
  <si>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</si>
  <si>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</si>
  <si>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daně ze zboží a služeb v tuzemsku </t>
  </si>
  <si>
    <t xml:space="preserve">     v tom: Daň z přidané hodnoty  </t>
  </si>
  <si>
    <t>122+123</t>
  </si>
  <si>
    <t xml:space="preserve"> Zvláštní daně a poplatky ze zboží a služeb v tuzemsku </t>
  </si>
  <si>
    <t>12-P1219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</si>
  <si>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</si>
  <si>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</si>
  <si>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</si>
  <si>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</si>
  <si>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</si>
  <si>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</si>
  <si>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</si>
  <si>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</si>
  <si>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</si>
  <si>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</si>
  <si>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              Podíl na vybraných clech</t>
  </si>
  <si>
    <t xml:space="preserve">Transition Facility </t>
  </si>
  <si>
    <t>14 -1409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</si>
  <si>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</si>
  <si>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</si>
  <si>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</si>
  <si>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</si>
  <si>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tom:  Daň dědická, darovací a z převodu nemovitostí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</si>
  <si>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</si>
  <si>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</si>
  <si>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</si>
  <si>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</si>
  <si>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>kap
313:</t>
  </si>
  <si>
    <t>Fin 
ř.7121;</t>
  </si>
  <si>
    <t>kap307,312,314,336;</t>
  </si>
  <si>
    <t>Fin ř.7121;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</si>
  <si>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</si>
  <si>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</si>
  <si>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</si>
  <si>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</si>
  <si>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</si>
  <si>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>170 **)</t>
  </si>
  <si>
    <t>1119,1129,1219,1409,1529</t>
  </si>
  <si>
    <t xml:space="preserve"> Ostatní daňové příjmy</t>
  </si>
  <si>
    <t>1 - 16</t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</si>
  <si>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</si>
  <si>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</si>
  <si>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</si>
  <si>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</si>
  <si>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</si>
  <si>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</si>
  <si>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</si>
  <si>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</si>
  <si>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</si>
  <si>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</si>
  <si>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</si>
  <si>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</si>
  <si>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</si>
  <si>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</si>
  <si>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</si>
  <si>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</si>
  <si>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</si>
  <si>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</si>
  <si>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</si>
  <si>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</si>
  <si>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</si>
  <si>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</si>
  <si>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</si>
  <si>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</si>
  <si>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</si>
  <si>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t xml:space="preserve"> Příjmy z prodeje dlouhodobého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</si>
  <si>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</si>
  <si>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</si>
  <si>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</si>
  <si>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</si>
  <si>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</si>
  <si>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</si>
  <si>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</si>
  <si>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</si>
  <si>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              Přijaté kompenzační platby z rozpočtu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</si>
  <si>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</si>
  <si>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</si>
  <si>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</si>
  <si>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</si>
  <si>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</si>
  <si>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</si>
  <si>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</si>
  <si>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</si>
  <si>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</si>
  <si>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</si>
  <si>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</si>
  <si>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</si>
  <si>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</si>
  <si>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</si>
  <si>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 xml:space="preserve"> Platy    </t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</si>
  <si>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</si>
  <si>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</si>
  <si>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</si>
  <si>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</si>
  <si>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</si>
  <si>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</si>
  <si>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</si>
  <si>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>Plnění závazných ukazatelů státního rozpočtu</t>
  </si>
  <si>
    <t xml:space="preserve">
Ukazatele</t>
  </si>
  <si>
    <t>ř.</t>
  </si>
  <si>
    <t>Schválený rozpočet</t>
  </si>
  <si>
    <t>Rozpočet 
po změnách</t>
  </si>
  <si>
    <t>Výsledek od
počátku roku</t>
  </si>
  <si>
    <t>Plnění
v %</t>
  </si>
  <si>
    <t>3 : 2</t>
  </si>
  <si>
    <t>Souhrnné ukazatele</t>
  </si>
  <si>
    <t>Příjmy celkem</t>
  </si>
  <si>
    <t>0010</t>
  </si>
  <si>
    <t>Výdaje celkem</t>
  </si>
  <si>
    <t>0020</t>
  </si>
  <si>
    <t>Specifické ukazatele - příjmy</t>
  </si>
  <si>
    <t>Nedaňové příjmy, kapitálové příjmy 
 a přijaté transfery celkem</t>
  </si>
  <si>
    <t>4501</t>
  </si>
  <si>
    <t xml:space="preserve"> v tom: 
  příjmy z rozpočtu Evropské unie bez SZP -
  programovací období 2004 až 2006 celkem</t>
  </si>
  <si>
    <t>4502</t>
  </si>
  <si>
    <t xml:space="preserve">Dle usnesení vlády č. 122/2009 byly z rezervního fondu ČSÚ do příjmů státního rozpočtu převedeny finanční prostředky (určené na financování projektů spolufinancovaných z rozpočtu EU)  </t>
  </si>
  <si>
    <t>v celkové výši 10 225 485,59 Kč v tomto členění:</t>
  </si>
  <si>
    <t xml:space="preserve">KoP obd. 2007-2013:  ČR    948 525,94 Kč </t>
  </si>
  <si>
    <t>projekt NP Phare:       ČR 1 648 000,00 Kč</t>
  </si>
  <si>
    <t>Transition Facility       ČR     97 369,08 Kč</t>
  </si>
  <si>
    <t xml:space="preserve"> příjmy z rozpočtu Evropské unie bez SZP -
  programovací období  2007 až 2013 celkem</t>
  </si>
  <si>
    <t>4503</t>
  </si>
  <si>
    <t xml:space="preserve"> příjmy z prostředků  
  finančních mechanismů</t>
  </si>
  <si>
    <t>4504</t>
  </si>
  <si>
    <t xml:space="preserve"> ostatní nedaňové příjmy, kapitálové
  příjmy a přijaté transfery celkem</t>
  </si>
  <si>
    <t>4505</t>
  </si>
  <si>
    <t>Specifické ukazatele - výdaje</t>
  </si>
  <si>
    <t>Výdaje na zabezpečení plnění úkolů
 Českého statistického úřadu</t>
  </si>
  <si>
    <t>4506</t>
  </si>
  <si>
    <t xml:space="preserve">    v tom: 
     výdaje spojené s výkonem předsednictví
     ČR v Radě Evropské Unie</t>
  </si>
  <si>
    <t>4507</t>
  </si>
  <si>
    <t xml:space="preserve">     výdaje na volby a referenda</t>
  </si>
  <si>
    <t>4508</t>
  </si>
  <si>
    <t xml:space="preserve">     výdaje na Sčítání lidu, domů a bytů</t>
  </si>
  <si>
    <t>4509</t>
  </si>
  <si>
    <t xml:space="preserve">     ostatní výdaje na zabezpečení plnění
     úkolů Českého statistického úřadu </t>
  </si>
  <si>
    <t>4510</t>
  </si>
  <si>
    <t>Průřezové ukazatele</t>
  </si>
  <si>
    <t>Platy zaměstnanců a ostatní
 platby za provedenou práci</t>
  </si>
  <si>
    <t>4511</t>
  </si>
  <si>
    <t>4512</t>
  </si>
  <si>
    <t>Převod fondu kulturních 
 a sociálních potřeb</t>
  </si>
  <si>
    <t>4513</t>
  </si>
  <si>
    <t xml:space="preserve"> Platy zaměstnanců v pracovním poměru    </t>
  </si>
  <si>
    <t>4514</t>
  </si>
  <si>
    <t xml:space="preserve"> Platy zaměstnanců v pracovním poměru 
 odvozované od platů ústavních činitelů     </t>
  </si>
  <si>
    <t>4515</t>
  </si>
  <si>
    <t>Zajištění přípravy na krizové situace
 podle zákona č. 240/2000 Sb.</t>
  </si>
  <si>
    <t>4516</t>
  </si>
  <si>
    <t xml:space="preserve"> Výdaje na programy spolufinancované 
 z rozpočtu EU bez SZP - programovací
 období 2004 až 2006 celkem </t>
  </si>
  <si>
    <t>4517</t>
  </si>
  <si>
    <t xml:space="preserve">    v tom: ze státního rozpočtu  </t>
  </si>
  <si>
    <t>4518</t>
  </si>
  <si>
    <t xml:space="preserve">              kryté příjmem z rozpočtu EU  </t>
  </si>
  <si>
    <t>4519</t>
  </si>
  <si>
    <t xml:space="preserve"> Výdaje na programy spolufinancované 
 z rozpočtu EU bez SZP - programovací
 období 2007 až 2013 celkem </t>
  </si>
  <si>
    <t>4520</t>
  </si>
  <si>
    <t>4521</t>
  </si>
  <si>
    <t>4522</t>
  </si>
  <si>
    <t>Výdaje na společné projekty, které 
 jsou zčásti financovány z prostředků 
 finančních mechanismů celkem</t>
  </si>
  <si>
    <t>4523</t>
  </si>
  <si>
    <t xml:space="preserve">   v tom: ze státního rozpočtu</t>
  </si>
  <si>
    <t>4524</t>
  </si>
  <si>
    <t xml:space="preserve">             kryté příjmem z prostředků 
              finančních mechanismů </t>
  </si>
  <si>
    <t>4525</t>
  </si>
  <si>
    <t>Výdaje na programy vedené 
 v ISPROFIN celkem</t>
  </si>
  <si>
    <t>4526</t>
  </si>
  <si>
    <r>
      <t xml:space="preserve">Kapitola: </t>
    </r>
    <r>
      <rPr>
        <b/>
        <sz val="11"/>
        <rFont val="Arial CE"/>
        <family val="2"/>
      </rPr>
      <t>345  Český statistický úřad</t>
    </r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</si>
  <si>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</si>
  <si>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r>
      <t xml:space="preserve">1)  </t>
    </r>
    <r>
      <rPr>
        <sz val="9"/>
        <rFont val="Arial CE"/>
        <family val="2"/>
      </rPr>
      <t>povinné pojistné na sociální zabezpečení a příspěvek na státní politiku zaměstnanosti a pojistné na veřejné zdravotní pojištění</t>
    </r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</si>
  <si>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</si>
  <si>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</si>
  <si>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</si>
  <si>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</si>
  <si>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</si>
  <si>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</si>
  <si>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</si>
  <si>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</si>
  <si>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</si>
  <si>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</si>
  <si>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</si>
  <si>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</si>
  <si>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</si>
  <si>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</si>
  <si>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</si>
  <si>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</si>
  <si>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</si>
  <si>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</si>
  <si>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</si>
  <si>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</si>
  <si>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</si>
  <si>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</si>
  <si>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</si>
  <si>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</si>
  <si>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</si>
  <si>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</si>
  <si>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</si>
  <si>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</si>
  <si>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</si>
  <si>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t xml:space="preserve">   z toho: Neinvestiční transfery státním fondům</t>
  </si>
  <si>
    <t xml:space="preserve">                Neinvestiční transfery prostředků 
                do státních finančních aktiv  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</si>
  <si>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</si>
  <si>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</si>
  <si>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</si>
  <si>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Příjem finančních prostředků ze zahraničí TwO obd.2007-2013:  EU 401 254,34 Kč  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</si>
  <si>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</si>
  <si>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</si>
  <si>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</si>
  <si>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</si>
  <si>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</si>
  <si>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</si>
  <si>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</si>
  <si>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</si>
  <si>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</si>
  <si>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</si>
  <si>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</si>
  <si>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</si>
  <si>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</si>
  <si>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</si>
  <si>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</si>
  <si>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</si>
  <si>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</si>
  <si>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</si>
  <si>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</si>
  <si>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</si>
  <si>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</si>
  <si>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</si>
  <si>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</si>
  <si>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</si>
  <si>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</si>
  <si>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</si>
  <si>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</si>
  <si>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</si>
  <si>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</si>
  <si>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</si>
  <si>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</si>
  <si>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</si>
  <si>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</si>
  <si>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t xml:space="preserve">    z toho: Investiční transfery státním finančním aktivům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</si>
  <si>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</si>
  <si>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</si>
  <si>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</si>
  <si>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</si>
  <si>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</si>
  <si>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</si>
  <si>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 xml:space="preserve"> Investiční transfery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</si>
  <si>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</si>
  <si>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</si>
  <si>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</si>
  <si>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</si>
  <si>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</si>
  <si>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</si>
  <si>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</si>
  <si>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</si>
  <si>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</si>
  <si>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</si>
  <si>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</si>
  <si>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</si>
  <si>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</si>
  <si>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</si>
  <si>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</si>
  <si>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</si>
  <si>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</si>
  <si>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</si>
  <si>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</si>
  <si>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</si>
  <si>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</si>
  <si>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financování   </t>
  </si>
  <si>
    <t xml:space="preserve"> z toho: Krátkodobé vydané dluhopisy</t>
  </si>
  <si>
    <t xml:space="preserve">             Uhrazené splátky krátkodobých vydaných dluhopisů   </t>
  </si>
  <si>
    <t xml:space="preserve">             Krátkodobé přijaté půjčené prostředky</t>
  </si>
  <si>
    <t xml:space="preserve">             Uhrazené splátky krátkodobých přijatých 
             půjčených prostředků </t>
  </si>
  <si>
    <t xml:space="preserve">             Změna stavu krátkodobých prostředků
             na bankovních účtech</t>
  </si>
  <si>
    <t xml:space="preserve"> Dlouhodobé financování   </t>
  </si>
  <si>
    <t xml:space="preserve"> z toho: Dlouhodobé vydané dluhopisy</t>
  </si>
  <si>
    <t xml:space="preserve">             Uhrazené splátky dlouhodobých vydaných dluhopisů</t>
  </si>
  <si>
    <t xml:space="preserve"> Financování z tuzemska celkem</t>
  </si>
  <si>
    <t xml:space="preserve"> Dlouhodobé financování  </t>
  </si>
  <si>
    <t xml:space="preserve">             Dlouhodobé přijaté půjčené prostředky    </t>
  </si>
  <si>
    <t xml:space="preserve">             Uhrazené splátky dlouhodobých přijatých 
             půjčených prostředků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</si>
  <si>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</si>
  <si>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</si>
  <si>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</si>
  <si>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</si>
  <si>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</si>
  <si>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*) Příjmy z pojistného na SZ a příspěvek na politiku zaměstnanosti se vykazují v podrobnějším členění položek</t>
  </si>
  <si>
    <t>Vysvětlivky:</t>
  </si>
  <si>
    <t xml:space="preserve">    na PSP 161 a 162 rozp. skladby</t>
  </si>
  <si>
    <t>POD  - pododdíl</t>
  </si>
  <si>
    <t xml:space="preserve">                         v PSP 170 Ostatní daňové příjmy</t>
  </si>
  <si>
    <t>P      - položka</t>
  </si>
  <si>
    <t>PSP  - podseskupení položek</t>
  </si>
  <si>
    <t>SP    - seskupení položek</t>
  </si>
  <si>
    <t>T      - třída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</si>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</sst>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  <numFmt numFmtId="179" formatCode="#,##0&quot; &quot;"/>
    <numFmt numFmtId="180" formatCode="&quot; &quot;@"/>
    <numFmt numFmtId="181" formatCode="#,##0.0000"/>
    <numFmt numFmtId="182" formatCode="###,###,##0.00;###,###,##0.00\-"/>
    <numFmt numFmtId="183" formatCode="#,##0.00_ ;[Red]\-#,##0.00\ "/>
    <numFmt numFmtId="184" formatCode="General_)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0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sz val="12"/>
      <name val="Times New Roman CE"/>
      <family val="1"/>
    </font>
    <font>
      <sz val="16"/>
      <name val="Times New Roman CE"/>
      <family val="1"/>
    </font>
    <font>
      <sz val="18"/>
      <name val="Times New Roman CE"/>
      <family val="1"/>
    </font>
    <font>
      <sz val="22"/>
      <name val="Times New Roman CE"/>
      <family val="1"/>
    </font>
    <font>
      <b/>
      <sz val="18"/>
      <name val="Times New Roman CE"/>
      <family val="1"/>
    </font>
    <font>
      <sz val="6"/>
      <color indexed="8"/>
      <name val="Arial CE"/>
      <family val="2"/>
    </font>
    <font>
      <b/>
      <sz val="12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Times New Roman CE"/>
      <family val="1"/>
    </font>
    <font>
      <sz val="16"/>
      <name val="Arial CE"/>
      <family val="2"/>
    </font>
    <font>
      <sz val="14"/>
      <name val="Times New Roman CE"/>
      <family val="1"/>
    </font>
    <font>
      <b/>
      <sz val="9"/>
      <name val="Arial CE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2"/>
      <name val="Times New Roman"/>
      <family val="1"/>
    </font>
    <font>
      <sz val="10"/>
      <name val="Arial"/>
      <family val="2"/>
    </font>
    <font>
      <sz val="6"/>
      <name val="Arial CE"/>
      <family val="2"/>
    </font>
    <font>
      <i/>
      <sz val="8"/>
      <name val="Arial CE"/>
      <family val="2"/>
    </font>
    <font>
      <b/>
      <sz val="6"/>
      <name val="Arial CE"/>
      <family val="2"/>
    </font>
    <font>
      <b/>
      <sz val="6"/>
      <color indexed="8"/>
      <name val="Arial CE"/>
      <family val="2"/>
    </font>
    <font>
      <b/>
      <i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trike/>
      <sz val="10"/>
      <name val="Arial CE"/>
      <family val="0"/>
    </font>
    <font>
      <sz val="11"/>
      <color indexed="8"/>
      <name val="Arial CE"/>
      <family val="2"/>
    </font>
    <font>
      <b/>
      <sz val="14"/>
      <color indexed="8"/>
      <name val="Arial CE"/>
      <family val="2"/>
    </font>
    <font>
      <i/>
      <sz val="9"/>
      <name val="Arial CE"/>
      <family val="2"/>
    </font>
    <font>
      <i/>
      <sz val="8"/>
      <color indexed="8"/>
      <name val="Arial CE"/>
      <family val="2"/>
    </font>
    <font>
      <u val="single"/>
      <sz val="12"/>
      <color indexed="8"/>
      <name val="Arial CE"/>
      <family val="2"/>
    </font>
    <font>
      <u val="single"/>
      <sz val="9"/>
      <color indexed="8"/>
      <name val="Arial CE"/>
      <family val="2"/>
    </font>
    <font>
      <b/>
      <i/>
      <sz val="12"/>
      <name val="Arial CE"/>
      <family val="0"/>
    </font>
    <font>
      <vertAlign val="superscript"/>
      <sz val="10"/>
      <name val="Arial CE"/>
      <family val="2"/>
    </font>
    <font>
      <vertAlign val="superscript"/>
      <sz val="9"/>
      <name val="Arial CE"/>
      <family val="2"/>
    </font>
    <font>
      <b/>
      <vertAlign val="superscript"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hair"/>
    </border>
    <border>
      <left style="double"/>
      <right style="thin"/>
      <top style="thin"/>
      <bottom style="medium"/>
    </border>
    <border>
      <left style="double"/>
      <right style="thin"/>
      <top style="hair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16" borderId="2" applyNumberFormat="0" applyAlignment="0" applyProtection="0"/>
    <xf numFmtId="4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17" borderId="0" applyNumberFormat="0" applyBorder="0" applyAlignment="0" applyProtection="0"/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5" fillId="18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7" borderId="8" applyNumberFormat="0" applyAlignment="0" applyProtection="0"/>
    <xf numFmtId="0" fontId="79" fillId="19" borderId="8" applyNumberFormat="0" applyAlignment="0" applyProtection="0"/>
    <xf numFmtId="0" fontId="80" fillId="19" borderId="9" applyNumberFormat="0" applyAlignment="0" applyProtection="0"/>
    <xf numFmtId="0" fontId="8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23" borderId="0" applyNumberFormat="0" applyBorder="0" applyAlignment="0" applyProtection="0"/>
  </cellStyleXfs>
  <cellXfs count="15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4" fontId="0" fillId="0" borderId="28" xfId="0" applyNumberFormat="1" applyFont="1" applyFill="1" applyBorder="1" applyAlignment="1">
      <alignment horizontal="right" wrapText="1"/>
    </xf>
    <xf numFmtId="4" fontId="0" fillId="0" borderId="29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vertical="center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0" fillId="0" borderId="38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 vertical="center" wrapText="1"/>
    </xf>
    <xf numFmtId="4" fontId="0" fillId="0" borderId="45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 wrapText="1"/>
    </xf>
    <xf numFmtId="2" fontId="1" fillId="0" borderId="47" xfId="0" applyNumberFormat="1" applyFont="1" applyFill="1" applyBorder="1" applyAlignment="1">
      <alignment horizontal="right" wrapText="1"/>
    </xf>
    <xf numFmtId="2" fontId="1" fillId="0" borderId="48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2" fontId="1" fillId="0" borderId="49" xfId="0" applyNumberFormat="1" applyFont="1" applyFill="1" applyBorder="1" applyAlignment="1">
      <alignment horizontal="right" wrapText="1"/>
    </xf>
    <xf numFmtId="2" fontId="1" fillId="0" borderId="35" xfId="0" applyNumberFormat="1" applyFont="1" applyFill="1" applyBorder="1" applyAlignment="1">
      <alignment horizontal="right" wrapText="1"/>
    </xf>
    <xf numFmtId="0" fontId="0" fillId="0" borderId="50" xfId="0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 wrapText="1"/>
    </xf>
    <xf numFmtId="4" fontId="0" fillId="0" borderId="53" xfId="0" applyNumberFormat="1" applyFont="1" applyFill="1" applyBorder="1" applyAlignment="1">
      <alignment horizontal="right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4" fontId="0" fillId="0" borderId="56" xfId="0" applyNumberFormat="1" applyFont="1" applyFill="1" applyBorder="1" applyAlignment="1">
      <alignment horizontal="right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 wrapText="1"/>
    </xf>
    <xf numFmtId="4" fontId="0" fillId="0" borderId="59" xfId="0" applyNumberFormat="1" applyFont="1" applyFill="1" applyBorder="1" applyAlignment="1">
      <alignment horizontal="right" wrapText="1"/>
    </xf>
    <xf numFmtId="0" fontId="0" fillId="0" borderId="3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 wrapText="1"/>
    </xf>
    <xf numFmtId="4" fontId="1" fillId="0" borderId="49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wrapText="1"/>
    </xf>
    <xf numFmtId="4" fontId="1" fillId="0" borderId="35" xfId="0" applyNumberFormat="1" applyFont="1" applyBorder="1" applyAlignment="1">
      <alignment horizontal="right" wrapText="1"/>
    </xf>
    <xf numFmtId="0" fontId="0" fillId="0" borderId="36" xfId="0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right" wrapText="1"/>
    </xf>
    <xf numFmtId="0" fontId="0" fillId="0" borderId="64" xfId="0" applyFont="1" applyBorder="1" applyAlignment="1">
      <alignment vertical="center" wrapText="1"/>
    </xf>
    <xf numFmtId="4" fontId="0" fillId="0" borderId="53" xfId="0" applyNumberFormat="1" applyFont="1" applyFill="1" applyBorder="1" applyAlignment="1">
      <alignment horizontal="right" wrapText="1"/>
    </xf>
    <xf numFmtId="0" fontId="1" fillId="0" borderId="42" xfId="0" applyFont="1" applyBorder="1" applyAlignment="1">
      <alignment horizontal="center" vertical="center"/>
    </xf>
    <xf numFmtId="0" fontId="1" fillId="0" borderId="65" xfId="0" applyFont="1" applyBorder="1" applyAlignment="1">
      <alignment vertical="center" wrapText="1"/>
    </xf>
    <xf numFmtId="4" fontId="5" fillId="0" borderId="65" xfId="0" applyNumberFormat="1" applyFont="1" applyBorder="1" applyAlignment="1">
      <alignment horizontal="right" wrapText="1"/>
    </xf>
    <xf numFmtId="4" fontId="5" fillId="0" borderId="66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wrapText="1"/>
    </xf>
    <xf numFmtId="4" fontId="5" fillId="0" borderId="35" xfId="0" applyNumberFormat="1" applyFont="1" applyBorder="1" applyAlignment="1">
      <alignment horizontal="right" wrapText="1"/>
    </xf>
    <xf numFmtId="0" fontId="1" fillId="0" borderId="67" xfId="0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right" wrapText="1"/>
    </xf>
    <xf numFmtId="0" fontId="1" fillId="0" borderId="44" xfId="0" applyFont="1" applyBorder="1" applyAlignment="1">
      <alignment horizontal="center"/>
    </xf>
    <xf numFmtId="4" fontId="5" fillId="0" borderId="34" xfId="0" applyNumberFormat="1" applyFont="1" applyBorder="1" applyAlignment="1">
      <alignment horizontal="right" wrapText="1"/>
    </xf>
    <xf numFmtId="0" fontId="7" fillId="0" borderId="34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2" fontId="0" fillId="0" borderId="45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vertical="center" wrapText="1"/>
    </xf>
    <xf numFmtId="4" fontId="0" fillId="0" borderId="70" xfId="0" applyNumberFormat="1" applyFont="1" applyFill="1" applyBorder="1" applyAlignment="1">
      <alignment horizontal="right" wrapText="1"/>
    </xf>
    <xf numFmtId="4" fontId="0" fillId="0" borderId="71" xfId="0" applyNumberFormat="1" applyFont="1" applyFill="1" applyBorder="1" applyAlignment="1">
      <alignment horizontal="right"/>
    </xf>
    <xf numFmtId="173" fontId="1" fillId="0" borderId="0" xfId="0" applyNumberFormat="1" applyFont="1" applyBorder="1" applyAlignment="1">
      <alignment horizontal="right" wrapText="1"/>
    </xf>
    <xf numFmtId="49" fontId="0" fillId="0" borderId="72" xfId="0" applyNumberFormat="1" applyFont="1" applyFill="1" applyBorder="1" applyAlignment="1">
      <alignment horizontal="right" vertical="center"/>
    </xf>
    <xf numFmtId="49" fontId="0" fillId="0" borderId="73" xfId="0" applyNumberFormat="1" applyFont="1" applyFill="1" applyBorder="1" applyAlignment="1">
      <alignment horizontal="right" vertical="center"/>
    </xf>
    <xf numFmtId="49" fontId="0" fillId="0" borderId="74" xfId="0" applyNumberFormat="1" applyFont="1" applyFill="1" applyBorder="1" applyAlignment="1">
      <alignment horizontal="right" vertical="center"/>
    </xf>
    <xf numFmtId="0" fontId="0" fillId="0" borderId="72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49" fontId="0" fillId="0" borderId="78" xfId="0" applyNumberFormat="1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1" fillId="0" borderId="76" xfId="0" applyFont="1" applyFill="1" applyBorder="1" applyAlignment="1">
      <alignment horizontal="right" vertical="center"/>
    </xf>
    <xf numFmtId="0" fontId="1" fillId="0" borderId="74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1" fillId="0" borderId="79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 wrapText="1"/>
    </xf>
    <xf numFmtId="2" fontId="1" fillId="0" borderId="45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/>
    </xf>
    <xf numFmtId="0" fontId="0" fillId="0" borderId="73" xfId="0" applyFont="1" applyFill="1" applyBorder="1" applyAlignment="1">
      <alignment horizontal="right" vertical="center"/>
    </xf>
    <xf numFmtId="0" fontId="1" fillId="0" borderId="82" xfId="0" applyFont="1" applyFill="1" applyBorder="1" applyAlignment="1">
      <alignment horizontal="right" vertical="center"/>
    </xf>
    <xf numFmtId="0" fontId="1" fillId="0" borderId="7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72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horizontal="right" vertical="center"/>
    </xf>
    <xf numFmtId="0" fontId="0" fillId="0" borderId="73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84" xfId="0" applyFont="1" applyBorder="1" applyAlignment="1">
      <alignment vertical="center"/>
    </xf>
    <xf numFmtId="0" fontId="1" fillId="0" borderId="76" xfId="0" applyFont="1" applyBorder="1" applyAlignment="1">
      <alignment/>
    </xf>
    <xf numFmtId="0" fontId="0" fillId="0" borderId="85" xfId="0" applyFont="1" applyBorder="1" applyAlignment="1">
      <alignment horizontal="center" wrapText="1"/>
    </xf>
    <xf numFmtId="0" fontId="0" fillId="0" borderId="86" xfId="0" applyFont="1" applyBorder="1" applyAlignment="1">
      <alignment horizontal="center" wrapText="1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 wrapText="1"/>
    </xf>
    <xf numFmtId="172" fontId="0" fillId="0" borderId="86" xfId="0" applyNumberFormat="1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7" fillId="0" borderId="0" xfId="0" applyFont="1" applyBorder="1" applyAlignment="1">
      <alignment/>
    </xf>
    <xf numFmtId="0" fontId="26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167" fontId="26" fillId="0" borderId="0" xfId="35" applyNumberFormat="1" applyFont="1" applyBorder="1" applyAlignment="1">
      <alignment horizontal="center"/>
    </xf>
    <xf numFmtId="3" fontId="26" fillId="0" borderId="0" xfId="35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3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3" fontId="31" fillId="0" borderId="63" xfId="0" applyNumberFormat="1" applyFont="1" applyFill="1" applyBorder="1" applyAlignment="1">
      <alignment horizontal="center"/>
    </xf>
    <xf numFmtId="3" fontId="31" fillId="0" borderId="57" xfId="0" applyNumberFormat="1" applyFont="1" applyFill="1" applyBorder="1" applyAlignment="1">
      <alignment horizontal="center"/>
    </xf>
    <xf numFmtId="3" fontId="31" fillId="0" borderId="43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89" xfId="0" applyFont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90" xfId="0" applyFont="1" applyFill="1" applyBorder="1" applyAlignment="1">
      <alignment/>
    </xf>
    <xf numFmtId="3" fontId="31" fillId="0" borderId="91" xfId="0" applyNumberFormat="1" applyFont="1" applyFill="1" applyBorder="1" applyAlignment="1">
      <alignment/>
    </xf>
    <xf numFmtId="3" fontId="31" fillId="0" borderId="12" xfId="0" applyNumberFormat="1" applyFont="1" applyFill="1" applyBorder="1" applyAlignment="1">
      <alignment/>
    </xf>
    <xf numFmtId="3" fontId="31" fillId="0" borderId="20" xfId="0" applyNumberFormat="1" applyFont="1" applyFill="1" applyBorder="1" applyAlignment="1">
      <alignment/>
    </xf>
    <xf numFmtId="3" fontId="31" fillId="0" borderId="19" xfId="0" applyNumberFormat="1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/>
    </xf>
    <xf numFmtId="0" fontId="1" fillId="0" borderId="92" xfId="0" applyFont="1" applyFill="1" applyBorder="1" applyAlignment="1">
      <alignment horizontal="center"/>
    </xf>
    <xf numFmtId="3" fontId="31" fillId="0" borderId="20" xfId="0" applyNumberFormat="1" applyFont="1" applyFill="1" applyBorder="1" applyAlignment="1">
      <alignment horizontal="center"/>
    </xf>
    <xf numFmtId="0" fontId="0" fillId="0" borderId="93" xfId="0" applyFont="1" applyFill="1" applyBorder="1" applyAlignment="1">
      <alignment/>
    </xf>
    <xf numFmtId="3" fontId="31" fillId="0" borderId="65" xfId="0" applyNumberFormat="1" applyFont="1" applyFill="1" applyBorder="1" applyAlignment="1">
      <alignment horizontal="center"/>
    </xf>
    <xf numFmtId="3" fontId="31" fillId="0" borderId="42" xfId="0" applyNumberFormat="1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left"/>
    </xf>
    <xf numFmtId="0" fontId="0" fillId="0" borderId="96" xfId="0" applyFont="1" applyFill="1" applyBorder="1" applyAlignment="1">
      <alignment/>
    </xf>
    <xf numFmtId="0" fontId="0" fillId="0" borderId="95" xfId="0" applyFont="1" applyFill="1" applyBorder="1" applyAlignment="1">
      <alignment horizontal="left"/>
    </xf>
    <xf numFmtId="0" fontId="0" fillId="0" borderId="90" xfId="0" applyFont="1" applyFill="1" applyBorder="1" applyAlignment="1">
      <alignment/>
    </xf>
    <xf numFmtId="0" fontId="5" fillId="0" borderId="97" xfId="0" applyFont="1" applyFill="1" applyBorder="1" applyAlignment="1">
      <alignment/>
    </xf>
    <xf numFmtId="0" fontId="8" fillId="0" borderId="98" xfId="0" applyFont="1" applyFill="1" applyBorder="1" applyAlignment="1">
      <alignment vertical="top"/>
    </xf>
    <xf numFmtId="0" fontId="0" fillId="0" borderId="98" xfId="0" applyFont="1" applyFill="1" applyBorder="1" applyAlignment="1">
      <alignment horizontal="left" wrapText="1" shrinkToFit="1"/>
    </xf>
    <xf numFmtId="0" fontId="0" fillId="0" borderId="98" xfId="0" applyFont="1" applyFill="1" applyBorder="1" applyAlignment="1">
      <alignment/>
    </xf>
    <xf numFmtId="0" fontId="0" fillId="0" borderId="97" xfId="0" applyFont="1" applyFill="1" applyBorder="1" applyAlignment="1">
      <alignment horizontal="left"/>
    </xf>
    <xf numFmtId="0" fontId="0" fillId="0" borderId="95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8" fillId="0" borderId="93" xfId="0" applyFont="1" applyFill="1" applyBorder="1" applyAlignment="1">
      <alignment/>
    </xf>
    <xf numFmtId="0" fontId="5" fillId="0" borderId="100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0" fillId="0" borderId="10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29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37" fillId="0" borderId="0" xfId="0" applyFont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0" fontId="16" fillId="0" borderId="105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49" fontId="16" fillId="0" borderId="114" xfId="0" applyNumberFormat="1" applyFont="1" applyFill="1" applyBorder="1" applyAlignment="1">
      <alignment horizontal="left" indent="1"/>
    </xf>
    <xf numFmtId="3" fontId="16" fillId="0" borderId="64" xfId="0" applyNumberFormat="1" applyFont="1" applyFill="1" applyBorder="1" applyAlignment="1">
      <alignment horizontal="right" indent="1"/>
    </xf>
    <xf numFmtId="3" fontId="16" fillId="0" borderId="53" xfId="0" applyNumberFormat="1" applyFont="1" applyFill="1" applyBorder="1" applyAlignment="1">
      <alignment horizontal="right" indent="1"/>
    </xf>
    <xf numFmtId="3" fontId="16" fillId="0" borderId="115" xfId="0" applyNumberFormat="1" applyFont="1" applyFill="1" applyBorder="1" applyAlignment="1">
      <alignment horizontal="right" indent="1"/>
    </xf>
    <xf numFmtId="3" fontId="16" fillId="0" borderId="116" xfId="0" applyNumberFormat="1" applyFont="1" applyFill="1" applyBorder="1" applyAlignment="1">
      <alignment horizontal="right" indent="1"/>
    </xf>
    <xf numFmtId="3" fontId="16" fillId="0" borderId="51" xfId="0" applyNumberFormat="1" applyFont="1" applyFill="1" applyBorder="1" applyAlignment="1">
      <alignment horizontal="right" indent="1"/>
    </xf>
    <xf numFmtId="177" fontId="16" fillId="0" borderId="62" xfId="0" applyNumberFormat="1" applyFont="1" applyFill="1" applyBorder="1" applyAlignment="1">
      <alignment horizontal="center"/>
    </xf>
    <xf numFmtId="177" fontId="16" fillId="0" borderId="53" xfId="0" applyNumberFormat="1" applyFont="1" applyFill="1" applyBorder="1" applyAlignment="1">
      <alignment horizontal="center"/>
    </xf>
    <xf numFmtId="177" fontId="16" fillId="0" borderId="51" xfId="0" applyNumberFormat="1" applyFont="1" applyFill="1" applyBorder="1" applyAlignment="1">
      <alignment horizontal="center"/>
    </xf>
    <xf numFmtId="49" fontId="16" fillId="0" borderId="117" xfId="0" applyNumberFormat="1" applyFont="1" applyFill="1" applyBorder="1" applyAlignment="1">
      <alignment horizontal="left" indent="1"/>
    </xf>
    <xf numFmtId="3" fontId="16" fillId="0" borderId="37" xfId="0" applyNumberFormat="1" applyFont="1" applyFill="1" applyBorder="1" applyAlignment="1">
      <alignment horizontal="right" indent="1"/>
    </xf>
    <xf numFmtId="3" fontId="16" fillId="0" borderId="56" xfId="0" applyNumberFormat="1" applyFont="1" applyFill="1" applyBorder="1" applyAlignment="1">
      <alignment horizontal="right" indent="1"/>
    </xf>
    <xf numFmtId="3" fontId="16" fillId="0" borderId="118" xfId="0" applyNumberFormat="1" applyFont="1" applyFill="1" applyBorder="1" applyAlignment="1">
      <alignment horizontal="right" indent="1"/>
    </xf>
    <xf numFmtId="49" fontId="16" fillId="0" borderId="119" xfId="0" applyNumberFormat="1" applyFont="1" applyFill="1" applyBorder="1" applyAlignment="1">
      <alignment horizontal="left" indent="1"/>
    </xf>
    <xf numFmtId="3" fontId="16" fillId="0" borderId="41" xfId="0" applyNumberFormat="1" applyFont="1" applyFill="1" applyBorder="1" applyAlignment="1">
      <alignment horizontal="right" indent="1"/>
    </xf>
    <xf numFmtId="3" fontId="16" fillId="0" borderId="61" xfId="0" applyNumberFormat="1" applyFont="1" applyFill="1" applyBorder="1" applyAlignment="1">
      <alignment horizontal="right" indent="1"/>
    </xf>
    <xf numFmtId="3" fontId="16" fillId="0" borderId="120" xfId="0" applyNumberFormat="1" applyFont="1" applyFill="1" applyBorder="1" applyAlignment="1">
      <alignment horizontal="right" indent="1"/>
    </xf>
    <xf numFmtId="3" fontId="16" fillId="0" borderId="121" xfId="0" applyNumberFormat="1" applyFont="1" applyFill="1" applyBorder="1" applyAlignment="1">
      <alignment horizontal="right" indent="1"/>
    </xf>
    <xf numFmtId="3" fontId="16" fillId="0" borderId="122" xfId="0" applyNumberFormat="1" applyFont="1" applyFill="1" applyBorder="1" applyAlignment="1">
      <alignment horizontal="right" indent="1"/>
    </xf>
    <xf numFmtId="177" fontId="16" fillId="0" borderId="45" xfId="0" applyNumberFormat="1" applyFont="1" applyFill="1" applyBorder="1" applyAlignment="1">
      <alignment horizontal="center"/>
    </xf>
    <xf numFmtId="177" fontId="16" fillId="0" borderId="61" xfId="0" applyNumberFormat="1" applyFont="1" applyFill="1" applyBorder="1" applyAlignment="1">
      <alignment horizontal="center"/>
    </xf>
    <xf numFmtId="177" fontId="16" fillId="0" borderId="122" xfId="0" applyNumberFormat="1" applyFont="1" applyFill="1" applyBorder="1" applyAlignment="1">
      <alignment horizontal="center"/>
    </xf>
    <xf numFmtId="49" fontId="16" fillId="0" borderId="123" xfId="0" applyNumberFormat="1" applyFont="1" applyFill="1" applyBorder="1" applyAlignment="1">
      <alignment horizontal="left" indent="1"/>
    </xf>
    <xf numFmtId="3" fontId="16" fillId="0" borderId="124" xfId="0" applyNumberFormat="1" applyFont="1" applyFill="1" applyBorder="1" applyAlignment="1">
      <alignment horizontal="right" indent="1"/>
    </xf>
    <xf numFmtId="3" fontId="16" fillId="0" borderId="28" xfId="0" applyNumberFormat="1" applyFont="1" applyFill="1" applyBorder="1" applyAlignment="1">
      <alignment horizontal="right" indent="1"/>
    </xf>
    <xf numFmtId="3" fontId="16" fillId="0" borderId="125" xfId="0" applyNumberFormat="1" applyFont="1" applyFill="1" applyBorder="1" applyAlignment="1">
      <alignment horizontal="right" indent="1"/>
    </xf>
    <xf numFmtId="0" fontId="36" fillId="0" borderId="0" xfId="0" applyFont="1" applyFill="1" applyAlignment="1">
      <alignment horizontal="center" vertical="center"/>
    </xf>
    <xf numFmtId="0" fontId="0" fillId="0" borderId="1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5" xfId="0" applyBorder="1" applyAlignment="1">
      <alignment horizontal="center"/>
    </xf>
    <xf numFmtId="49" fontId="16" fillId="0" borderId="126" xfId="0" applyNumberFormat="1" applyFont="1" applyFill="1" applyBorder="1" applyAlignment="1">
      <alignment horizontal="left" indent="1"/>
    </xf>
    <xf numFmtId="3" fontId="16" fillId="0" borderId="58" xfId="0" applyNumberFormat="1" applyFont="1" applyFill="1" applyBorder="1" applyAlignment="1">
      <alignment horizontal="right" indent="1"/>
    </xf>
    <xf numFmtId="3" fontId="16" fillId="0" borderId="127" xfId="0" applyNumberFormat="1" applyFont="1" applyFill="1" applyBorder="1" applyAlignment="1">
      <alignment horizontal="right" indent="1"/>
    </xf>
    <xf numFmtId="3" fontId="16" fillId="0" borderId="128" xfId="0" applyNumberFormat="1" applyFont="1" applyFill="1" applyBorder="1" applyAlignment="1">
      <alignment horizontal="right" indent="1"/>
    </xf>
    <xf numFmtId="3" fontId="16" fillId="0" borderId="129" xfId="0" applyNumberFormat="1" applyFont="1" applyFill="1" applyBorder="1" applyAlignment="1">
      <alignment horizontal="right" indent="1"/>
    </xf>
    <xf numFmtId="3" fontId="16" fillId="0" borderId="130" xfId="0" applyNumberFormat="1" applyFont="1" applyFill="1" applyBorder="1" applyAlignment="1">
      <alignment horizontal="right" indent="1"/>
    </xf>
    <xf numFmtId="177" fontId="16" fillId="0" borderId="131" xfId="0" applyNumberFormat="1" applyFont="1" applyFill="1" applyBorder="1" applyAlignment="1">
      <alignment horizontal="center"/>
    </xf>
    <xf numFmtId="177" fontId="16" fillId="0" borderId="127" xfId="0" applyNumberFormat="1" applyFont="1" applyFill="1" applyBorder="1" applyAlignment="1">
      <alignment horizontal="center"/>
    </xf>
    <xf numFmtId="177" fontId="16" fillId="0" borderId="128" xfId="0" applyNumberFormat="1" applyFont="1" applyFill="1" applyBorder="1" applyAlignment="1">
      <alignment horizontal="center"/>
    </xf>
    <xf numFmtId="0" fontId="38" fillId="0" borderId="132" xfId="0" applyFont="1" applyBorder="1" applyAlignment="1">
      <alignment/>
    </xf>
    <xf numFmtId="3" fontId="16" fillId="0" borderId="133" xfId="0" applyNumberFormat="1" applyFont="1" applyFill="1" applyBorder="1" applyAlignment="1">
      <alignment horizontal="right" indent="1"/>
    </xf>
    <xf numFmtId="3" fontId="16" fillId="0" borderId="13" xfId="0" applyNumberFormat="1" applyFont="1" applyFill="1" applyBorder="1" applyAlignment="1">
      <alignment horizontal="right" indent="1"/>
    </xf>
    <xf numFmtId="3" fontId="16" fillId="0" borderId="134" xfId="0" applyNumberFormat="1" applyFont="1" applyFill="1" applyBorder="1" applyAlignment="1">
      <alignment horizontal="right" indent="1"/>
    </xf>
    <xf numFmtId="0" fontId="11" fillId="0" borderId="59" xfId="0" applyFont="1" applyFill="1" applyBorder="1" applyAlignment="1">
      <alignment horizontal="left" wrapText="1" indent="1"/>
    </xf>
    <xf numFmtId="0" fontId="11" fillId="0" borderId="56" xfId="0" applyFont="1" applyFill="1" applyBorder="1" applyAlignment="1">
      <alignment horizontal="left" wrapText="1" indent="1"/>
    </xf>
    <xf numFmtId="0" fontId="11" fillId="0" borderId="57" xfId="0" applyFont="1" applyFill="1" applyBorder="1" applyAlignment="1">
      <alignment/>
    </xf>
    <xf numFmtId="0" fontId="16" fillId="0" borderId="135" xfId="0" applyFont="1" applyFill="1" applyBorder="1" applyAlignment="1">
      <alignment horizontal="left" indent="1"/>
    </xf>
    <xf numFmtId="0" fontId="33" fillId="0" borderId="136" xfId="0" applyFont="1" applyFill="1" applyBorder="1" applyAlignment="1">
      <alignment horizontal="center" wrapText="1"/>
    </xf>
    <xf numFmtId="0" fontId="33" fillId="0" borderId="137" xfId="0" applyFont="1" applyFill="1" applyBorder="1" applyAlignment="1">
      <alignment horizontal="center" wrapText="1"/>
    </xf>
    <xf numFmtId="0" fontId="33" fillId="0" borderId="138" xfId="0" applyFont="1" applyFill="1" applyBorder="1" applyAlignment="1">
      <alignment horizontal="center" wrapText="1"/>
    </xf>
    <xf numFmtId="0" fontId="33" fillId="0" borderId="45" xfId="0" applyFont="1" applyFill="1" applyBorder="1" applyAlignment="1">
      <alignment horizontal="center" wrapText="1"/>
    </xf>
    <xf numFmtId="0" fontId="33" fillId="0" borderId="61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/>
    </xf>
    <xf numFmtId="0" fontId="11" fillId="0" borderId="137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33" fillId="0" borderId="41" xfId="0" applyFont="1" applyFill="1" applyBorder="1" applyAlignment="1">
      <alignment horizontal="center" wrapText="1"/>
    </xf>
    <xf numFmtId="0" fontId="33" fillId="0" borderId="122" xfId="0" applyFont="1" applyFill="1" applyBorder="1" applyAlignment="1">
      <alignment horizontal="center" wrapText="1"/>
    </xf>
    <xf numFmtId="0" fontId="11" fillId="0" borderId="122" xfId="0" applyFont="1" applyFill="1" applyBorder="1" applyAlignment="1">
      <alignment/>
    </xf>
    <xf numFmtId="49" fontId="16" fillId="0" borderId="119" xfId="0" applyNumberFormat="1" applyFont="1" applyFill="1" applyBorder="1" applyAlignment="1">
      <alignment horizontal="left" indent="1"/>
    </xf>
    <xf numFmtId="0" fontId="16" fillId="0" borderId="41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3" fontId="16" fillId="0" borderId="41" xfId="0" applyNumberFormat="1" applyFont="1" applyFill="1" applyBorder="1" applyAlignment="1">
      <alignment/>
    </xf>
    <xf numFmtId="3" fontId="16" fillId="0" borderId="61" xfId="0" applyNumberFormat="1" applyFont="1" applyFill="1" applyBorder="1" applyAlignment="1">
      <alignment/>
    </xf>
    <xf numFmtId="3" fontId="16" fillId="0" borderId="122" xfId="0" applyNumberFormat="1" applyFont="1" applyFill="1" applyBorder="1" applyAlignment="1">
      <alignment/>
    </xf>
    <xf numFmtId="49" fontId="16" fillId="0" borderId="139" xfId="0" applyNumberFormat="1" applyFont="1" applyFill="1" applyBorder="1" applyAlignment="1">
      <alignment horizontal="left" indent="1"/>
    </xf>
    <xf numFmtId="3" fontId="16" fillId="0" borderId="58" xfId="0" applyNumberFormat="1" applyFont="1" applyFill="1" applyBorder="1" applyAlignment="1">
      <alignment/>
    </xf>
    <xf numFmtId="3" fontId="16" fillId="0" borderId="127" xfId="0" applyNumberFormat="1" applyFont="1" applyFill="1" applyBorder="1" applyAlignment="1">
      <alignment/>
    </xf>
    <xf numFmtId="3" fontId="16" fillId="0" borderId="128" xfId="0" applyNumberFormat="1" applyFont="1" applyFill="1" applyBorder="1" applyAlignment="1">
      <alignment/>
    </xf>
    <xf numFmtId="0" fontId="11" fillId="0" borderId="12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4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16" fillId="0" borderId="135" xfId="0" applyNumberFormat="1" applyFont="1" applyFill="1" applyBorder="1" applyAlignment="1">
      <alignment horizontal="left" indent="1"/>
    </xf>
    <xf numFmtId="49" fontId="16" fillId="0" borderId="135" xfId="0" applyNumberFormat="1" applyFont="1" applyFill="1" applyBorder="1" applyAlignment="1">
      <alignment horizontal="left" indent="1"/>
    </xf>
    <xf numFmtId="49" fontId="16" fillId="0" borderId="142" xfId="0" applyNumberFormat="1" applyFont="1" applyFill="1" applyBorder="1" applyAlignment="1">
      <alignment horizontal="left" indent="1"/>
    </xf>
    <xf numFmtId="0" fontId="16" fillId="0" borderId="0" xfId="0" applyFont="1" applyFill="1" applyAlignment="1">
      <alignment horizontal="right" wrapText="1"/>
    </xf>
    <xf numFmtId="3" fontId="16" fillId="0" borderId="0" xfId="0" applyNumberFormat="1" applyFont="1" applyFill="1" applyBorder="1" applyAlignment="1">
      <alignment horizontal="right" indent="1"/>
    </xf>
    <xf numFmtId="0" fontId="11" fillId="0" borderId="136" xfId="0" applyFont="1" applyFill="1" applyBorder="1" applyAlignment="1">
      <alignment horizontal="left" wrapText="1"/>
    </xf>
    <xf numFmtId="0" fontId="11" fillId="0" borderId="137" xfId="0" applyFont="1" applyFill="1" applyBorder="1" applyAlignment="1">
      <alignment horizontal="left" wrapText="1"/>
    </xf>
    <xf numFmtId="0" fontId="11" fillId="0" borderId="13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1" fillId="0" borderId="111" xfId="0" applyFont="1" applyFill="1" applyBorder="1" applyAlignment="1">
      <alignment horizontal="center"/>
    </xf>
    <xf numFmtId="0" fontId="37" fillId="0" borderId="143" xfId="0" applyFont="1" applyFill="1" applyBorder="1" applyAlignment="1">
      <alignment horizontal="center" vertical="center" wrapText="1"/>
    </xf>
    <xf numFmtId="0" fontId="37" fillId="0" borderId="105" xfId="0" applyFont="1" applyFill="1" applyBorder="1" applyAlignment="1">
      <alignment horizontal="center" vertical="center" wrapText="1"/>
    </xf>
    <xf numFmtId="49" fontId="37" fillId="0" borderId="114" xfId="0" applyNumberFormat="1" applyFont="1" applyFill="1" applyBorder="1" applyAlignment="1">
      <alignment horizontal="left" indent="1"/>
    </xf>
    <xf numFmtId="3" fontId="37" fillId="0" borderId="64" xfId="0" applyNumberFormat="1" applyFont="1" applyFill="1" applyBorder="1" applyAlignment="1">
      <alignment horizontal="right" indent="1"/>
    </xf>
    <xf numFmtId="3" fontId="37" fillId="0" borderId="53" xfId="0" applyNumberFormat="1" applyFont="1" applyFill="1" applyBorder="1" applyAlignment="1">
      <alignment horizontal="right" indent="1"/>
    </xf>
    <xf numFmtId="3" fontId="37" fillId="0" borderId="115" xfId="0" applyNumberFormat="1" applyFont="1" applyFill="1" applyBorder="1" applyAlignment="1">
      <alignment horizontal="right" indent="1"/>
    </xf>
    <xf numFmtId="3" fontId="37" fillId="0" borderId="51" xfId="0" applyNumberFormat="1" applyFont="1" applyFill="1" applyBorder="1" applyAlignment="1">
      <alignment horizontal="right" indent="1"/>
    </xf>
    <xf numFmtId="49" fontId="37" fillId="0" borderId="144" xfId="0" applyNumberFormat="1" applyFont="1" applyFill="1" applyBorder="1" applyAlignment="1">
      <alignment horizontal="left" indent="1"/>
    </xf>
    <xf numFmtId="3" fontId="37" fillId="0" borderId="63" xfId="0" applyNumberFormat="1" applyFont="1" applyFill="1" applyBorder="1" applyAlignment="1">
      <alignment horizontal="right" indent="1"/>
    </xf>
    <xf numFmtId="3" fontId="37" fillId="0" borderId="59" xfId="0" applyNumberFormat="1" applyFont="1" applyFill="1" applyBorder="1" applyAlignment="1">
      <alignment horizontal="right" indent="1"/>
    </xf>
    <xf numFmtId="3" fontId="37" fillId="0" borderId="104" xfId="0" applyNumberFormat="1" applyFont="1" applyFill="1" applyBorder="1" applyAlignment="1">
      <alignment horizontal="right" indent="1"/>
    </xf>
    <xf numFmtId="3" fontId="37" fillId="0" borderId="57" xfId="0" applyNumberFormat="1" applyFont="1" applyFill="1" applyBorder="1" applyAlignment="1">
      <alignment horizontal="right" indent="1"/>
    </xf>
    <xf numFmtId="49" fontId="37" fillId="0" borderId="145" xfId="0" applyNumberFormat="1" applyFont="1" applyFill="1" applyBorder="1" applyAlignment="1">
      <alignment horizontal="left" indent="1"/>
    </xf>
    <xf numFmtId="3" fontId="38" fillId="0" borderId="108" xfId="0" applyNumberFormat="1" applyFont="1" applyFill="1" applyBorder="1" applyAlignment="1">
      <alignment horizontal="right" indent="1"/>
    </xf>
    <xf numFmtId="3" fontId="38" fillId="0" borderId="47" xfId="0" applyNumberFormat="1" applyFont="1" applyFill="1" applyBorder="1" applyAlignment="1">
      <alignment horizontal="right" indent="1"/>
    </xf>
    <xf numFmtId="3" fontId="38" fillId="0" borderId="109" xfId="0" applyNumberFormat="1" applyFont="1" applyFill="1" applyBorder="1" applyAlignment="1">
      <alignment horizontal="right" indent="1"/>
    </xf>
    <xf numFmtId="3" fontId="38" fillId="0" borderId="46" xfId="0" applyNumberFormat="1" applyFont="1" applyFill="1" applyBorder="1" applyAlignment="1">
      <alignment horizontal="right" indent="1"/>
    </xf>
    <xf numFmtId="3" fontId="38" fillId="0" borderId="110" xfId="0" applyNumberFormat="1" applyFont="1" applyFill="1" applyBorder="1" applyAlignment="1">
      <alignment horizontal="right" indent="1"/>
    </xf>
    <xf numFmtId="0" fontId="37" fillId="0" borderId="114" xfId="0" applyFont="1" applyBorder="1" applyAlignment="1">
      <alignment horizontal="left" indent="1"/>
    </xf>
    <xf numFmtId="0" fontId="37" fillId="0" borderId="64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115" xfId="0" applyFont="1" applyBorder="1" applyAlignment="1">
      <alignment horizontal="center"/>
    </xf>
    <xf numFmtId="0" fontId="37" fillId="0" borderId="119" xfId="0" applyFont="1" applyBorder="1" applyAlignment="1">
      <alignment horizontal="left" indent="1"/>
    </xf>
    <xf numFmtId="0" fontId="37" fillId="0" borderId="41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122" xfId="0" applyFont="1" applyBorder="1" applyAlignment="1">
      <alignment horizontal="center"/>
    </xf>
    <xf numFmtId="0" fontId="37" fillId="0" borderId="120" xfId="0" applyFont="1" applyBorder="1" applyAlignment="1">
      <alignment horizontal="center"/>
    </xf>
    <xf numFmtId="0" fontId="37" fillId="0" borderId="146" xfId="0" applyFont="1" applyBorder="1" applyAlignment="1">
      <alignment horizontal="left" indent="1"/>
    </xf>
    <xf numFmtId="0" fontId="37" fillId="0" borderId="40" xfId="0" applyFont="1" applyBorder="1" applyAlignment="1">
      <alignment horizontal="center"/>
    </xf>
    <xf numFmtId="0" fontId="37" fillId="0" borderId="147" xfId="0" applyFont="1" applyBorder="1" applyAlignment="1">
      <alignment horizontal="center"/>
    </xf>
    <xf numFmtId="0" fontId="37" fillId="0" borderId="148" xfId="0" applyFont="1" applyBorder="1" applyAlignment="1">
      <alignment horizontal="center"/>
    </xf>
    <xf numFmtId="0" fontId="37" fillId="0" borderId="149" xfId="0" applyFont="1" applyBorder="1" applyAlignment="1">
      <alignment horizontal="center"/>
    </xf>
    <xf numFmtId="0" fontId="37" fillId="0" borderId="123" xfId="0" applyFont="1" applyBorder="1" applyAlignment="1">
      <alignment horizontal="left" indent="1"/>
    </xf>
    <xf numFmtId="0" fontId="37" fillId="0" borderId="124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25" xfId="0" applyFont="1" applyBorder="1" applyAlignment="1">
      <alignment horizontal="center"/>
    </xf>
    <xf numFmtId="0" fontId="37" fillId="0" borderId="150" xfId="0" applyFont="1" applyBorder="1" applyAlignment="1">
      <alignment horizontal="center"/>
    </xf>
    <xf numFmtId="49" fontId="37" fillId="0" borderId="139" xfId="0" applyNumberFormat="1" applyFont="1" applyFill="1" applyBorder="1" applyAlignment="1">
      <alignment horizontal="left" indent="1"/>
    </xf>
    <xf numFmtId="3" fontId="37" fillId="0" borderId="43" xfId="0" applyNumberFormat="1" applyFont="1" applyFill="1" applyBorder="1" applyAlignment="1">
      <alignment horizontal="right" indent="1"/>
    </xf>
    <xf numFmtId="3" fontId="37" fillId="0" borderId="151" xfId="0" applyNumberFormat="1" applyFont="1" applyFill="1" applyBorder="1" applyAlignment="1">
      <alignment horizontal="right" indent="1"/>
    </xf>
    <xf numFmtId="3" fontId="37" fillId="0" borderId="30" xfId="0" applyNumberFormat="1" applyFont="1" applyFill="1" applyBorder="1" applyAlignment="1">
      <alignment horizontal="right" indent="1"/>
    </xf>
    <xf numFmtId="3" fontId="37" fillId="0" borderId="152" xfId="0" applyNumberFormat="1" applyFont="1" applyFill="1" applyBorder="1" applyAlignment="1">
      <alignment horizontal="right" indent="1"/>
    </xf>
    <xf numFmtId="49" fontId="37" fillId="0" borderId="123" xfId="0" applyNumberFormat="1" applyFont="1" applyFill="1" applyBorder="1" applyAlignment="1">
      <alignment horizontal="left" indent="1"/>
    </xf>
    <xf numFmtId="3" fontId="37" fillId="0" borderId="124" xfId="0" applyNumberFormat="1" applyFont="1" applyFill="1" applyBorder="1" applyAlignment="1">
      <alignment horizontal="right" indent="1"/>
    </xf>
    <xf numFmtId="3" fontId="37" fillId="0" borderId="28" xfId="0" applyNumberFormat="1" applyFont="1" applyFill="1" applyBorder="1" applyAlignment="1">
      <alignment horizontal="right" indent="1"/>
    </xf>
    <xf numFmtId="3" fontId="37" fillId="0" borderId="125" xfId="0" applyNumberFormat="1" applyFont="1" applyFill="1" applyBorder="1" applyAlignment="1">
      <alignment horizontal="right" indent="1"/>
    </xf>
    <xf numFmtId="3" fontId="37" fillId="0" borderId="150" xfId="0" applyNumberFormat="1" applyFont="1" applyFill="1" applyBorder="1" applyAlignment="1">
      <alignment horizontal="right" indent="1"/>
    </xf>
    <xf numFmtId="0" fontId="37" fillId="0" borderId="60" xfId="0" applyFont="1" applyBorder="1" applyAlignment="1">
      <alignment/>
    </xf>
    <xf numFmtId="0" fontId="37" fillId="0" borderId="153" xfId="0" applyFont="1" applyBorder="1" applyAlignment="1">
      <alignment/>
    </xf>
    <xf numFmtId="0" fontId="37" fillId="0" borderId="44" xfId="0" applyFont="1" applyBorder="1" applyAlignment="1">
      <alignment/>
    </xf>
    <xf numFmtId="0" fontId="38" fillId="0" borderId="154" xfId="0" applyFont="1" applyBorder="1" applyAlignment="1">
      <alignment/>
    </xf>
    <xf numFmtId="3" fontId="37" fillId="0" borderId="34" xfId="0" applyNumberFormat="1" applyFont="1" applyFill="1" applyBorder="1" applyAlignment="1">
      <alignment horizontal="right" indent="1"/>
    </xf>
    <xf numFmtId="3" fontId="37" fillId="0" borderId="155" xfId="0" applyNumberFormat="1" applyFont="1" applyFill="1" applyBorder="1" applyAlignment="1">
      <alignment horizontal="right" indent="1"/>
    </xf>
    <xf numFmtId="0" fontId="37" fillId="0" borderId="0" xfId="0" applyFont="1" applyBorder="1" applyAlignment="1">
      <alignment horizontal="center"/>
    </xf>
    <xf numFmtId="0" fontId="37" fillId="0" borderId="156" xfId="0" applyFont="1" applyFill="1" applyBorder="1" applyAlignment="1">
      <alignment horizontal="center" vertical="center" wrapText="1"/>
    </xf>
    <xf numFmtId="0" fontId="36" fillId="0" borderId="109" xfId="0" applyFont="1" applyFill="1" applyBorder="1" applyAlignment="1">
      <alignment horizontal="center" vertical="center"/>
    </xf>
    <xf numFmtId="0" fontId="36" fillId="0" borderId="1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0" fontId="37" fillId="0" borderId="0" xfId="0" applyFont="1" applyBorder="1" applyAlignment="1">
      <alignment/>
    </xf>
    <xf numFmtId="3" fontId="37" fillId="0" borderId="0" xfId="0" applyNumberFormat="1" applyFont="1" applyFill="1" applyBorder="1" applyAlignment="1">
      <alignment horizontal="right" indent="1"/>
    </xf>
    <xf numFmtId="3" fontId="38" fillId="0" borderId="0" xfId="0" applyNumberFormat="1" applyFont="1" applyFill="1" applyBorder="1" applyAlignment="1">
      <alignment horizontal="right" indent="1"/>
    </xf>
    <xf numFmtId="0" fontId="11" fillId="0" borderId="142" xfId="0" applyFont="1" applyFill="1" applyBorder="1" applyAlignment="1">
      <alignment horizontal="center" vertical="center" wrapText="1"/>
    </xf>
    <xf numFmtId="0" fontId="11" fillId="0" borderId="157" xfId="0" applyFont="1" applyFill="1" applyBorder="1" applyAlignment="1">
      <alignment horizontal="center" vertical="center" wrapText="1"/>
    </xf>
    <xf numFmtId="0" fontId="0" fillId="0" borderId="157" xfId="0" applyFill="1" applyBorder="1" applyAlignment="1">
      <alignment horizontal="center" vertical="center" wrapText="1"/>
    </xf>
    <xf numFmtId="177" fontId="16" fillId="0" borderId="115" xfId="0" applyNumberFormat="1" applyFont="1" applyFill="1" applyBorder="1" applyAlignment="1">
      <alignment horizontal="center"/>
    </xf>
    <xf numFmtId="177" fontId="16" fillId="0" borderId="120" xfId="0" applyNumberFormat="1" applyFont="1" applyFill="1" applyBorder="1" applyAlignment="1">
      <alignment horizontal="center"/>
    </xf>
    <xf numFmtId="49" fontId="16" fillId="0" borderId="146" xfId="0" applyNumberFormat="1" applyFont="1" applyFill="1" applyBorder="1" applyAlignment="1">
      <alignment horizontal="left" indent="1"/>
    </xf>
    <xf numFmtId="3" fontId="16" fillId="0" borderId="40" xfId="0" applyNumberFormat="1" applyFont="1" applyFill="1" applyBorder="1" applyAlignment="1">
      <alignment horizontal="right" indent="1"/>
    </xf>
    <xf numFmtId="3" fontId="16" fillId="0" borderId="149" xfId="0" applyNumberFormat="1" applyFont="1" applyFill="1" applyBorder="1" applyAlignment="1">
      <alignment horizontal="right" indent="1"/>
    </xf>
    <xf numFmtId="177" fontId="16" fillId="0" borderId="129" xfId="0" applyNumberFormat="1" applyFont="1" applyFill="1" applyBorder="1" applyAlignment="1">
      <alignment horizontal="center"/>
    </xf>
    <xf numFmtId="0" fontId="38" fillId="0" borderId="158" xfId="0" applyFont="1" applyBorder="1" applyAlignment="1">
      <alignment/>
    </xf>
    <xf numFmtId="3" fontId="16" fillId="0" borderId="159" xfId="0" applyNumberFormat="1" applyFont="1" applyFill="1" applyBorder="1" applyAlignment="1">
      <alignment horizontal="right" indent="1"/>
    </xf>
    <xf numFmtId="0" fontId="33" fillId="0" borderId="160" xfId="0" applyFont="1" applyFill="1" applyBorder="1" applyAlignment="1">
      <alignment horizontal="center" wrapText="1"/>
    </xf>
    <xf numFmtId="0" fontId="16" fillId="0" borderId="142" xfId="0" applyFont="1" applyFill="1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37" fillId="0" borderId="161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/>
    </xf>
    <xf numFmtId="0" fontId="36" fillId="0" borderId="15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00" xfId="0" applyFont="1" applyFill="1" applyBorder="1" applyAlignment="1">
      <alignment vertical="center"/>
    </xf>
    <xf numFmtId="0" fontId="1" fillId="0" borderId="162" xfId="0" applyFont="1" applyFill="1" applyBorder="1" applyAlignment="1">
      <alignment horizontal="centerContinuous" vertical="center"/>
    </xf>
    <xf numFmtId="0" fontId="1" fillId="0" borderId="163" xfId="0" applyFont="1" applyFill="1" applyBorder="1" applyAlignment="1">
      <alignment horizontal="centerContinuous" vertical="center"/>
    </xf>
    <xf numFmtId="0" fontId="1" fillId="0" borderId="164" xfId="0" applyFont="1" applyFill="1" applyBorder="1" applyAlignment="1">
      <alignment horizontal="centerContinuous" vertical="center"/>
    </xf>
    <xf numFmtId="0" fontId="1" fillId="0" borderId="165" xfId="0" applyFont="1" applyFill="1" applyBorder="1" applyAlignment="1">
      <alignment horizontal="centerContinuous" vertical="center" wrapText="1"/>
    </xf>
    <xf numFmtId="0" fontId="1" fillId="0" borderId="166" xfId="0" applyFont="1" applyFill="1" applyBorder="1" applyAlignment="1">
      <alignment horizontal="centerContinuous" vertical="center" wrapText="1"/>
    </xf>
    <xf numFmtId="0" fontId="1" fillId="0" borderId="167" xfId="0" applyFont="1" applyFill="1" applyBorder="1" applyAlignment="1">
      <alignment horizontal="centerContinuous" vertical="center"/>
    </xf>
    <xf numFmtId="0" fontId="1" fillId="0" borderId="16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31" fillId="0" borderId="169" xfId="0" applyNumberFormat="1" applyFont="1" applyFill="1" applyBorder="1" applyAlignment="1">
      <alignment/>
    </xf>
    <xf numFmtId="3" fontId="31" fillId="0" borderId="170" xfId="0" applyNumberFormat="1" applyFont="1" applyFill="1" applyBorder="1" applyAlignment="1">
      <alignment/>
    </xf>
    <xf numFmtId="3" fontId="31" fillId="0" borderId="171" xfId="0" applyNumberFormat="1" applyFont="1" applyFill="1" applyBorder="1" applyAlignment="1">
      <alignment/>
    </xf>
    <xf numFmtId="3" fontId="31" fillId="0" borderId="144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59" xfId="0" applyNumberFormat="1" applyFont="1" applyFill="1" applyBorder="1" applyAlignment="1">
      <alignment horizontal="center"/>
    </xf>
    <xf numFmtId="3" fontId="31" fillId="0" borderId="157" xfId="0" applyNumberFormat="1" applyFont="1" applyFill="1" applyBorder="1" applyAlignment="1">
      <alignment horizontal="center"/>
    </xf>
    <xf numFmtId="3" fontId="31" fillId="0" borderId="151" xfId="0" applyNumberFormat="1" applyFont="1" applyFill="1" applyBorder="1" applyAlignment="1">
      <alignment horizontal="center"/>
    </xf>
    <xf numFmtId="3" fontId="31" fillId="0" borderId="139" xfId="0" applyNumberFormat="1" applyFont="1" applyFill="1" applyBorder="1" applyAlignment="1">
      <alignment horizontal="center"/>
    </xf>
    <xf numFmtId="0" fontId="2" fillId="0" borderId="139" xfId="0" applyFont="1" applyFill="1" applyBorder="1" applyAlignment="1">
      <alignment horizontal="center"/>
    </xf>
    <xf numFmtId="0" fontId="2" fillId="0" borderId="151" xfId="0" applyFont="1" applyFill="1" applyBorder="1" applyAlignment="1">
      <alignment horizontal="center"/>
    </xf>
    <xf numFmtId="0" fontId="0" fillId="0" borderId="172" xfId="0" applyFont="1" applyFill="1" applyBorder="1" applyAlignment="1">
      <alignment horizontal="left"/>
    </xf>
    <xf numFmtId="0" fontId="1" fillId="0" borderId="96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37" fillId="0" borderId="2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right" indent="1"/>
    </xf>
    <xf numFmtId="0" fontId="37" fillId="0" borderId="105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right" vertical="center" wrapText="1" indent="1"/>
    </xf>
    <xf numFmtId="0" fontId="37" fillId="0" borderId="17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7" fillId="0" borderId="174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49" fontId="37" fillId="0" borderId="146" xfId="0" applyNumberFormat="1" applyFont="1" applyFill="1" applyBorder="1" applyAlignment="1">
      <alignment horizontal="left" indent="1"/>
    </xf>
    <xf numFmtId="3" fontId="37" fillId="0" borderId="40" xfId="0" applyNumberFormat="1" applyFont="1" applyFill="1" applyBorder="1" applyAlignment="1">
      <alignment horizontal="right" indent="1"/>
    </xf>
    <xf numFmtId="3" fontId="37" fillId="0" borderId="147" xfId="0" applyNumberFormat="1" applyFont="1" applyFill="1" applyBorder="1" applyAlignment="1">
      <alignment horizontal="right" indent="1"/>
    </xf>
    <xf numFmtId="3" fontId="37" fillId="0" borderId="149" xfId="0" applyNumberFormat="1" applyFont="1" applyFill="1" applyBorder="1" applyAlignment="1">
      <alignment horizontal="right" indent="1"/>
    </xf>
    <xf numFmtId="3" fontId="37" fillId="0" borderId="148" xfId="0" applyNumberFormat="1" applyFont="1" applyFill="1" applyBorder="1" applyAlignment="1">
      <alignment horizontal="right" indent="1"/>
    </xf>
    <xf numFmtId="49" fontId="38" fillId="0" borderId="139" xfId="0" applyNumberFormat="1" applyFont="1" applyFill="1" applyBorder="1" applyAlignment="1">
      <alignment horizontal="left" indent="1"/>
    </xf>
    <xf numFmtId="0" fontId="36" fillId="0" borderId="47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indent="1"/>
    </xf>
    <xf numFmtId="49" fontId="37" fillId="0" borderId="119" xfId="0" applyNumberFormat="1" applyFont="1" applyFill="1" applyBorder="1" applyAlignment="1">
      <alignment horizontal="left" indent="1"/>
    </xf>
    <xf numFmtId="49" fontId="37" fillId="0" borderId="126" xfId="0" applyNumberFormat="1" applyFont="1" applyFill="1" applyBorder="1" applyAlignment="1">
      <alignment horizontal="left" indent="1"/>
    </xf>
    <xf numFmtId="0" fontId="37" fillId="0" borderId="119" xfId="0" applyFont="1" applyFill="1" applyBorder="1" applyAlignment="1">
      <alignment horizontal="left" wrapText="1" indent="1"/>
    </xf>
    <xf numFmtId="49" fontId="37" fillId="0" borderId="141" xfId="0" applyNumberFormat="1" applyFont="1" applyFill="1" applyBorder="1" applyAlignment="1">
      <alignment horizontal="left" indent="1"/>
    </xf>
    <xf numFmtId="3" fontId="0" fillId="0" borderId="157" xfId="0" applyNumberFormat="1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42" xfId="0" applyBorder="1" applyAlignment="1">
      <alignment horizontal="center"/>
    </xf>
    <xf numFmtId="4" fontId="16" fillId="0" borderId="51" xfId="0" applyNumberFormat="1" applyFont="1" applyFill="1" applyBorder="1" applyAlignment="1">
      <alignment horizontal="right" indent="1"/>
    </xf>
    <xf numFmtId="4" fontId="16" fillId="0" borderId="54" xfId="0" applyNumberFormat="1" applyFont="1" applyFill="1" applyBorder="1" applyAlignment="1">
      <alignment horizontal="right" indent="1"/>
    </xf>
    <xf numFmtId="4" fontId="16" fillId="0" borderId="122" xfId="0" applyNumberFormat="1" applyFont="1" applyFill="1" applyBorder="1" applyAlignment="1">
      <alignment horizontal="right" indent="1"/>
    </xf>
    <xf numFmtId="49" fontId="37" fillId="0" borderId="0" xfId="0" applyNumberFormat="1" applyFont="1" applyFill="1" applyBorder="1" applyAlignment="1">
      <alignment horizontal="left" wrapText="1" indent="1"/>
    </xf>
    <xf numFmtId="0" fontId="40" fillId="0" borderId="0" xfId="0" applyFont="1" applyFill="1" applyBorder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0" fillId="0" borderId="106" xfId="0" applyFont="1" applyBorder="1" applyAlignment="1">
      <alignment horizontal="centerContinuous"/>
    </xf>
    <xf numFmtId="0" fontId="0" fillId="0" borderId="175" xfId="0" applyFont="1" applyBorder="1" applyAlignment="1">
      <alignment horizontal="centerContinuous"/>
    </xf>
    <xf numFmtId="0" fontId="0" fillId="0" borderId="176" xfId="0" applyFont="1" applyBorder="1" applyAlignment="1">
      <alignment horizontal="centerContinuous"/>
    </xf>
    <xf numFmtId="0" fontId="0" fillId="0" borderId="177" xfId="0" applyFont="1" applyBorder="1" applyAlignment="1">
      <alignment horizontal="centerContinuous"/>
    </xf>
    <xf numFmtId="0" fontId="0" fillId="0" borderId="175" xfId="0" applyFont="1" applyBorder="1" applyAlignment="1">
      <alignment/>
    </xf>
    <xf numFmtId="0" fontId="0" fillId="0" borderId="178" xfId="0" applyFont="1" applyBorder="1" applyAlignment="1">
      <alignment/>
    </xf>
    <xf numFmtId="0" fontId="0" fillId="0" borderId="178" xfId="0" applyFont="1" applyBorder="1" applyAlignment="1">
      <alignment vertical="top"/>
    </xf>
    <xf numFmtId="0" fontId="0" fillId="0" borderId="178" xfId="0" applyFont="1" applyBorder="1" applyAlignment="1">
      <alignment horizontal="center" vertical="top"/>
    </xf>
    <xf numFmtId="0" fontId="0" fillId="0" borderId="156" xfId="0" applyFont="1" applyBorder="1" applyAlignment="1">
      <alignment horizontal="center" vertical="center"/>
    </xf>
    <xf numFmtId="0" fontId="0" fillId="0" borderId="106" xfId="0" applyFont="1" applyBorder="1" applyAlignment="1">
      <alignment horizontal="left" vertical="center"/>
    </xf>
    <xf numFmtId="0" fontId="0" fillId="0" borderId="177" xfId="0" applyFont="1" applyBorder="1" applyAlignment="1">
      <alignment horizontal="left" vertical="center"/>
    </xf>
    <xf numFmtId="0" fontId="0" fillId="0" borderId="177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143" xfId="0" applyFont="1" applyBorder="1" applyAlignment="1">
      <alignment horizontal="centerContinuous" vertical="center"/>
    </xf>
    <xf numFmtId="0" fontId="0" fillId="0" borderId="140" xfId="0" applyFont="1" applyBorder="1" applyAlignment="1">
      <alignment horizontal="center" vertical="center"/>
    </xf>
    <xf numFmtId="3" fontId="26" fillId="0" borderId="143" xfId="0" applyNumberFormat="1" applyFont="1" applyBorder="1" applyAlignment="1">
      <alignment/>
    </xf>
    <xf numFmtId="177" fontId="26" fillId="0" borderId="143" xfId="0" applyNumberFormat="1" applyFont="1" applyBorder="1" applyAlignment="1">
      <alignment/>
    </xf>
    <xf numFmtId="177" fontId="26" fillId="0" borderId="22" xfId="0" applyNumberFormat="1" applyFont="1" applyBorder="1" applyAlignment="1">
      <alignment/>
    </xf>
    <xf numFmtId="0" fontId="7" fillId="0" borderId="103" xfId="0" applyFont="1" applyBorder="1" applyAlignment="1">
      <alignment/>
    </xf>
    <xf numFmtId="0" fontId="26" fillId="0" borderId="143" xfId="0" applyFont="1" applyBorder="1" applyAlignment="1">
      <alignment/>
    </xf>
    <xf numFmtId="0" fontId="0" fillId="0" borderId="10" xfId="0" applyFont="1" applyBorder="1" applyAlignment="1">
      <alignment horizontal="centerContinuous" vertical="center"/>
    </xf>
    <xf numFmtId="0" fontId="0" fillId="0" borderId="59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Continuous" vertical="center" wrapText="1"/>
    </xf>
    <xf numFmtId="0" fontId="10" fillId="0" borderId="0" xfId="0" applyFont="1" applyAlignment="1">
      <alignment/>
    </xf>
    <xf numFmtId="0" fontId="0" fillId="0" borderId="178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3" fontId="7" fillId="0" borderId="143" xfId="0" applyNumberFormat="1" applyFont="1" applyBorder="1" applyAlignment="1">
      <alignment/>
    </xf>
    <xf numFmtId="177" fontId="7" fillId="0" borderId="143" xfId="0" applyNumberFormat="1" applyFont="1" applyBorder="1" applyAlignment="1">
      <alignment/>
    </xf>
    <xf numFmtId="177" fontId="7" fillId="0" borderId="22" xfId="0" applyNumberFormat="1" applyFont="1" applyBorder="1" applyAlignment="1">
      <alignment/>
    </xf>
    <xf numFmtId="49" fontId="16" fillId="0" borderId="0" xfId="0" applyNumberFormat="1" applyFont="1" applyFill="1" applyBorder="1" applyAlignment="1">
      <alignment horizontal="left" indent="1"/>
    </xf>
    <xf numFmtId="3" fontId="37" fillId="0" borderId="119" xfId="0" applyNumberFormat="1" applyFont="1" applyFill="1" applyBorder="1" applyAlignment="1">
      <alignment horizontal="center" wrapText="1"/>
    </xf>
    <xf numFmtId="3" fontId="16" fillId="0" borderId="37" xfId="0" applyNumberFormat="1" applyFont="1" applyFill="1" applyBorder="1" applyAlignment="1">
      <alignment horizontal="center"/>
    </xf>
    <xf numFmtId="3" fontId="16" fillId="0" borderId="118" xfId="0" applyNumberFormat="1" applyFont="1" applyFill="1" applyBorder="1" applyAlignment="1">
      <alignment horizontal="center"/>
    </xf>
    <xf numFmtId="3" fontId="16" fillId="0" borderId="115" xfId="0" applyNumberFormat="1" applyFont="1" applyFill="1" applyBorder="1" applyAlignment="1">
      <alignment horizontal="center"/>
    </xf>
    <xf numFmtId="3" fontId="16" fillId="0" borderId="53" xfId="0" applyNumberFormat="1" applyFont="1" applyFill="1" applyBorder="1" applyAlignment="1">
      <alignment horizontal="center"/>
    </xf>
    <xf numFmtId="3" fontId="16" fillId="0" borderId="52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 horizontal="center"/>
    </xf>
    <xf numFmtId="3" fontId="16" fillId="0" borderId="61" xfId="0" applyNumberFormat="1" applyFont="1" applyFill="1" applyBorder="1" applyAlignment="1">
      <alignment horizontal="center"/>
    </xf>
    <xf numFmtId="3" fontId="16" fillId="0" borderId="160" xfId="0" applyNumberFormat="1" applyFont="1" applyFill="1" applyBorder="1" applyAlignment="1">
      <alignment horizontal="center"/>
    </xf>
    <xf numFmtId="3" fontId="11" fillId="0" borderId="122" xfId="0" applyNumberFormat="1" applyFont="1" applyFill="1" applyBorder="1" applyAlignment="1">
      <alignment horizontal="center"/>
    </xf>
    <xf numFmtId="3" fontId="16" fillId="0" borderId="119" xfId="0" applyNumberFormat="1" applyFont="1" applyFill="1" applyBorder="1" applyAlignment="1">
      <alignment horizontal="center"/>
    </xf>
    <xf numFmtId="3" fontId="16" fillId="0" borderId="41" xfId="0" applyNumberFormat="1" applyFont="1" applyFill="1" applyBorder="1" applyAlignment="1">
      <alignment horizontal="center"/>
    </xf>
    <xf numFmtId="3" fontId="16" fillId="0" borderId="120" xfId="0" applyNumberFormat="1" applyFont="1" applyFill="1" applyBorder="1" applyAlignment="1">
      <alignment horizontal="center"/>
    </xf>
    <xf numFmtId="3" fontId="16" fillId="0" borderId="123" xfId="0" applyNumberFormat="1" applyFont="1" applyFill="1" applyBorder="1" applyAlignment="1">
      <alignment horizontal="center"/>
    </xf>
    <xf numFmtId="3" fontId="16" fillId="0" borderId="124" xfId="0" applyNumberFormat="1" applyFont="1" applyFill="1" applyBorder="1" applyAlignment="1">
      <alignment horizontal="center"/>
    </xf>
    <xf numFmtId="3" fontId="16" fillId="0" borderId="150" xfId="0" applyNumberFormat="1" applyFont="1" applyFill="1" applyBorder="1" applyAlignment="1">
      <alignment horizontal="center"/>
    </xf>
    <xf numFmtId="3" fontId="16" fillId="0" borderId="129" xfId="0" applyNumberFormat="1" applyFont="1" applyFill="1" applyBorder="1" applyAlignment="1">
      <alignment horizontal="center"/>
    </xf>
    <xf numFmtId="3" fontId="16" fillId="0" borderId="127" xfId="0" applyNumberFormat="1" applyFont="1" applyFill="1" applyBorder="1" applyAlignment="1">
      <alignment horizontal="center"/>
    </xf>
    <xf numFmtId="3" fontId="16" fillId="0" borderId="179" xfId="0" applyNumberFormat="1" applyFont="1" applyFill="1" applyBorder="1" applyAlignment="1">
      <alignment horizontal="center"/>
    </xf>
    <xf numFmtId="3" fontId="11" fillId="0" borderId="128" xfId="0" applyNumberFormat="1" applyFont="1" applyFill="1" applyBorder="1" applyAlignment="1">
      <alignment horizontal="center"/>
    </xf>
    <xf numFmtId="3" fontId="16" fillId="0" borderId="135" xfId="0" applyNumberFormat="1" applyFont="1" applyFill="1" applyBorder="1" applyAlignment="1">
      <alignment horizontal="center"/>
    </xf>
    <xf numFmtId="3" fontId="16" fillId="0" borderId="64" xfId="0" applyNumberFormat="1" applyFont="1" applyBorder="1" applyAlignment="1">
      <alignment horizontal="center"/>
    </xf>
    <xf numFmtId="3" fontId="16" fillId="0" borderId="115" xfId="0" applyNumberFormat="1" applyFont="1" applyBorder="1" applyAlignment="1">
      <alignment horizontal="center"/>
    </xf>
    <xf numFmtId="3" fontId="16" fillId="0" borderId="41" xfId="0" applyNumberFormat="1" applyFont="1" applyBorder="1" applyAlignment="1">
      <alignment horizontal="center"/>
    </xf>
    <xf numFmtId="3" fontId="16" fillId="0" borderId="120" xfId="0" applyNumberFormat="1" applyFont="1" applyBorder="1" applyAlignment="1">
      <alignment horizontal="center"/>
    </xf>
    <xf numFmtId="3" fontId="37" fillId="0" borderId="146" xfId="0" applyNumberFormat="1" applyFont="1" applyFill="1" applyBorder="1" applyAlignment="1">
      <alignment horizontal="center"/>
    </xf>
    <xf numFmtId="3" fontId="37" fillId="0" borderId="119" xfId="0" applyNumberFormat="1" applyFont="1" applyFill="1" applyBorder="1" applyAlignment="1">
      <alignment horizontal="center" wrapText="1"/>
    </xf>
    <xf numFmtId="3" fontId="37" fillId="0" borderId="146" xfId="0" applyNumberFormat="1" applyFont="1" applyFill="1" applyBorder="1" applyAlignment="1">
      <alignment horizontal="center"/>
    </xf>
    <xf numFmtId="3" fontId="37" fillId="0" borderId="126" xfId="0" applyNumberFormat="1" applyFont="1" applyBorder="1" applyAlignment="1">
      <alignment horizontal="center"/>
    </xf>
    <xf numFmtId="3" fontId="37" fillId="0" borderId="52" xfId="0" applyNumberFormat="1" applyFont="1" applyFill="1" applyBorder="1" applyAlignment="1">
      <alignment horizontal="center"/>
    </xf>
    <xf numFmtId="3" fontId="37" fillId="0" borderId="53" xfId="0" applyNumberFormat="1" applyFont="1" applyBorder="1" applyAlignment="1">
      <alignment horizontal="center"/>
    </xf>
    <xf numFmtId="3" fontId="37" fillId="0" borderId="61" xfId="0" applyNumberFormat="1" applyFont="1" applyBorder="1" applyAlignment="1">
      <alignment horizontal="center"/>
    </xf>
    <xf numFmtId="3" fontId="37" fillId="0" borderId="160" xfId="0" applyNumberFormat="1" applyFont="1" applyBorder="1" applyAlignment="1">
      <alignment horizontal="center"/>
    </xf>
    <xf numFmtId="3" fontId="37" fillId="0" borderId="127" xfId="0" applyNumberFormat="1" applyFont="1" applyBorder="1" applyAlignment="1">
      <alignment horizontal="center"/>
    </xf>
    <xf numFmtId="3" fontId="37" fillId="0" borderId="131" xfId="0" applyNumberFormat="1" applyFont="1" applyBorder="1" applyAlignment="1">
      <alignment horizontal="center"/>
    </xf>
    <xf numFmtId="0" fontId="0" fillId="0" borderId="0" xfId="51" applyFont="1" applyFill="1" applyBorder="1" applyAlignment="1">
      <alignment horizontal="left"/>
      <protection/>
    </xf>
    <xf numFmtId="0" fontId="4" fillId="0" borderId="0" xfId="51" applyFont="1" applyFill="1" applyAlignment="1">
      <alignment horizontal="left"/>
      <protection/>
    </xf>
    <xf numFmtId="0" fontId="0" fillId="0" borderId="0" xfId="51" applyFont="1" applyFill="1" applyAlignment="1">
      <alignment horizontal="left" vertical="center"/>
      <protection/>
    </xf>
    <xf numFmtId="0" fontId="4" fillId="0" borderId="0" xfId="51" applyFont="1" applyFill="1">
      <alignment/>
      <protection/>
    </xf>
    <xf numFmtId="14" fontId="0" fillId="0" borderId="0" xfId="51" applyNumberFormat="1" applyFont="1" applyFill="1" applyAlignment="1">
      <alignment horizontal="right"/>
      <protection/>
    </xf>
    <xf numFmtId="0" fontId="26" fillId="0" borderId="0" xfId="51" applyFont="1" applyFill="1" applyBorder="1" applyAlignment="1">
      <alignment horizontal="left" wrapText="1"/>
      <protection/>
    </xf>
    <xf numFmtId="0" fontId="26" fillId="0" borderId="0" xfId="51" applyFont="1" applyFill="1" applyAlignment="1">
      <alignment horizontal="left"/>
      <protection/>
    </xf>
    <xf numFmtId="0" fontId="42" fillId="0" borderId="0" xfId="51" applyFont="1" applyFill="1" applyAlignment="1">
      <alignment horizontal="left"/>
      <protection/>
    </xf>
    <xf numFmtId="0" fontId="7" fillId="0" borderId="0" xfId="51" applyFont="1" applyFill="1" applyAlignment="1">
      <alignment horizontal="centerContinuous" vertical="center" wrapText="1"/>
      <protection/>
    </xf>
    <xf numFmtId="0" fontId="4" fillId="0" borderId="0" xfId="51" applyFont="1" applyFill="1" applyAlignment="1">
      <alignment horizontal="centerContinuous" vertical="center"/>
      <protection/>
    </xf>
    <xf numFmtId="0" fontId="0" fillId="0" borderId="0" xfId="51" applyFont="1" applyFill="1">
      <alignment/>
      <protection/>
    </xf>
    <xf numFmtId="0" fontId="0" fillId="0" borderId="0" xfId="51" applyFont="1" applyFill="1" applyAlignment="1">
      <alignment horizontal="left" vertical="top"/>
      <protection/>
    </xf>
    <xf numFmtId="0" fontId="0" fillId="0" borderId="157" xfId="51" applyFont="1" applyFill="1" applyBorder="1" applyAlignment="1">
      <alignment horizontal="left"/>
      <protection/>
    </xf>
    <xf numFmtId="0" fontId="4" fillId="0" borderId="157" xfId="51" applyFont="1" applyFill="1" applyBorder="1" applyAlignment="1">
      <alignment horizontal="left"/>
      <protection/>
    </xf>
    <xf numFmtId="0" fontId="4" fillId="0" borderId="0" xfId="51" applyFont="1" applyFill="1" applyAlignment="1">
      <alignment horizontal="centerContinuous"/>
      <protection/>
    </xf>
    <xf numFmtId="0" fontId="0" fillId="0" borderId="0" xfId="51" applyFont="1" applyFill="1" applyAlignment="1">
      <alignment horizontal="right" vertical="top"/>
      <protection/>
    </xf>
    <xf numFmtId="0" fontId="42" fillId="0" borderId="169" xfId="51" applyFont="1" applyFill="1" applyBorder="1" applyAlignment="1">
      <alignment horizontal="center" vertical="center"/>
      <protection/>
    </xf>
    <xf numFmtId="0" fontId="42" fillId="0" borderId="180" xfId="51" applyFont="1" applyFill="1" applyBorder="1" applyAlignment="1">
      <alignment horizontal="center" vertical="center"/>
      <protection/>
    </xf>
    <xf numFmtId="0" fontId="0" fillId="0" borderId="169" xfId="51" applyFont="1" applyFill="1" applyBorder="1" applyAlignment="1">
      <alignment/>
      <protection/>
    </xf>
    <xf numFmtId="0" fontId="4" fillId="0" borderId="170" xfId="51" applyFont="1" applyFill="1" applyBorder="1" applyAlignment="1">
      <alignment horizontal="left"/>
      <protection/>
    </xf>
    <xf numFmtId="0" fontId="4" fillId="0" borderId="134" xfId="51" applyFont="1" applyFill="1" applyBorder="1" applyAlignment="1">
      <alignment horizontal="centerContinuous" vertical="center"/>
      <protection/>
    </xf>
    <xf numFmtId="0" fontId="4" fillId="0" borderId="181" xfId="51" applyFont="1" applyFill="1" applyBorder="1" applyAlignment="1">
      <alignment horizontal="centerContinuous"/>
      <protection/>
    </xf>
    <xf numFmtId="0" fontId="4" fillId="0" borderId="180" xfId="51" applyFont="1" applyFill="1" applyBorder="1" applyAlignment="1">
      <alignment horizontal="center"/>
      <protection/>
    </xf>
    <xf numFmtId="0" fontId="4" fillId="0" borderId="67" xfId="51" applyFont="1" applyFill="1" applyBorder="1" applyAlignment="1">
      <alignment horizontal="center"/>
      <protection/>
    </xf>
    <xf numFmtId="0" fontId="42" fillId="0" borderId="63" xfId="51" applyFont="1" applyFill="1" applyBorder="1" applyAlignment="1">
      <alignment horizontal="center" vertical="center" wrapText="1"/>
      <protection/>
    </xf>
    <xf numFmtId="0" fontId="42" fillId="0" borderId="20" xfId="51" applyFont="1" applyFill="1" applyBorder="1" applyAlignment="1">
      <alignment horizontal="center" vertical="center" wrapText="1"/>
      <protection/>
    </xf>
    <xf numFmtId="0" fontId="42" fillId="0" borderId="20" xfId="51" applyFont="1" applyFill="1" applyBorder="1" applyAlignment="1">
      <alignment horizontal="center" vertical="center"/>
      <protection/>
    </xf>
    <xf numFmtId="0" fontId="8" fillId="0" borderId="63" xfId="51" applyFont="1" applyFill="1" applyBorder="1" applyAlignment="1">
      <alignment horizontal="center"/>
      <protection/>
    </xf>
    <xf numFmtId="0" fontId="4" fillId="0" borderId="59" xfId="51" applyFont="1" applyFill="1" applyBorder="1" applyAlignment="1">
      <alignment horizontal="centerContinuous"/>
      <protection/>
    </xf>
    <xf numFmtId="0" fontId="4" fillId="0" borderId="59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20" xfId="51" applyFont="1" applyFill="1" applyBorder="1" applyAlignment="1">
      <alignment horizontal="center"/>
      <protection/>
    </xf>
    <xf numFmtId="0" fontId="4" fillId="0" borderId="19" xfId="51" applyFont="1" applyFill="1" applyBorder="1" applyAlignment="1">
      <alignment horizontal="center"/>
      <protection/>
    </xf>
    <xf numFmtId="0" fontId="42" fillId="0" borderId="63" xfId="51" applyFont="1" applyFill="1" applyBorder="1" applyAlignment="1">
      <alignment horizontal="center" vertical="center"/>
      <protection/>
    </xf>
    <xf numFmtId="0" fontId="0" fillId="0" borderId="63" xfId="51" applyFont="1" applyFill="1" applyBorder="1">
      <alignment/>
      <protection/>
    </xf>
    <xf numFmtId="0" fontId="4" fillId="0" borderId="156" xfId="51" applyFont="1" applyFill="1" applyBorder="1">
      <alignment/>
      <protection/>
    </xf>
    <xf numFmtId="0" fontId="4" fillId="0" borderId="156" xfId="51" applyFont="1" applyFill="1" applyBorder="1" applyAlignment="1">
      <alignment horizontal="center" vertical="top"/>
      <protection/>
    </xf>
    <xf numFmtId="0" fontId="4" fillId="0" borderId="178" xfId="51" applyFont="1" applyFill="1" applyBorder="1" applyAlignment="1">
      <alignment horizontal="center" vertical="top"/>
      <protection/>
    </xf>
    <xf numFmtId="0" fontId="4" fillId="0" borderId="176" xfId="51" applyNumberFormat="1" applyFont="1" applyFill="1" applyBorder="1" applyAlignment="1" quotePrefix="1">
      <alignment horizontal="center"/>
      <protection/>
    </xf>
    <xf numFmtId="0" fontId="4" fillId="0" borderId="182" xfId="51" applyNumberFormat="1" applyFont="1" applyFill="1" applyBorder="1" applyAlignment="1" quotePrefix="1">
      <alignment horizontal="center"/>
      <protection/>
    </xf>
    <xf numFmtId="0" fontId="42" fillId="0" borderId="43" xfId="51" applyFont="1" applyFill="1" applyBorder="1" applyAlignment="1">
      <alignment horizontal="center" vertical="center"/>
      <protection/>
    </xf>
    <xf numFmtId="0" fontId="42" fillId="0" borderId="65" xfId="51" applyFont="1" applyFill="1" applyBorder="1" applyAlignment="1">
      <alignment horizontal="center" vertical="center"/>
      <protection/>
    </xf>
    <xf numFmtId="0" fontId="0" fillId="0" borderId="43" xfId="51" applyFont="1" applyFill="1" applyBorder="1">
      <alignment/>
      <protection/>
    </xf>
    <xf numFmtId="0" fontId="43" fillId="0" borderId="151" xfId="51" applyFont="1" applyFill="1" applyBorder="1" applyAlignment="1">
      <alignment horizontal="center"/>
      <protection/>
    </xf>
    <xf numFmtId="0" fontId="43" fillId="0" borderId="157" xfId="51" applyFont="1" applyFill="1" applyBorder="1" applyAlignment="1">
      <alignment horizontal="center"/>
      <protection/>
    </xf>
    <xf numFmtId="0" fontId="43" fillId="0" borderId="65" xfId="51" applyFont="1" applyFill="1" applyBorder="1" applyAlignment="1">
      <alignment horizontal="center"/>
      <protection/>
    </xf>
    <xf numFmtId="0" fontId="43" fillId="0" borderId="42" xfId="51" applyFont="1" applyFill="1" applyBorder="1" applyAlignment="1">
      <alignment horizontal="center"/>
      <protection/>
    </xf>
    <xf numFmtId="0" fontId="44" fillId="0" borderId="169" xfId="51" applyFont="1" applyFill="1" applyBorder="1" applyAlignment="1">
      <alignment horizontal="left"/>
      <protection/>
    </xf>
    <xf numFmtId="0" fontId="44" fillId="0" borderId="180" xfId="51" applyFont="1" applyFill="1" applyBorder="1" applyAlignment="1">
      <alignment horizontal="left"/>
      <protection/>
    </xf>
    <xf numFmtId="0" fontId="44" fillId="0" borderId="170" xfId="51" applyFont="1" applyFill="1" applyBorder="1" applyAlignment="1">
      <alignment horizontal="left" wrapText="1"/>
      <protection/>
    </xf>
    <xf numFmtId="0" fontId="44" fillId="0" borderId="180" xfId="51" applyFont="1" applyFill="1" applyBorder="1" applyAlignment="1">
      <alignment horizontal="left" wrapText="1"/>
      <protection/>
    </xf>
    <xf numFmtId="0" fontId="1" fillId="0" borderId="169" xfId="51" applyFont="1" applyFill="1" applyBorder="1" applyAlignment="1" applyProtection="1">
      <alignment horizontal="center" vertical="center" wrapText="1"/>
      <protection locked="0"/>
    </xf>
    <xf numFmtId="168" fontId="1" fillId="0" borderId="180" xfId="51" applyNumberFormat="1" applyFont="1" applyFill="1" applyBorder="1" applyAlignment="1">
      <alignment horizontal="right" vertical="center"/>
      <protection/>
    </xf>
    <xf numFmtId="168" fontId="0" fillId="0" borderId="180" xfId="51" applyNumberFormat="1" applyFont="1" applyFill="1" applyBorder="1" applyAlignment="1">
      <alignment horizontal="right"/>
      <protection/>
    </xf>
    <xf numFmtId="168" fontId="1" fillId="0" borderId="67" xfId="51" applyNumberFormat="1" applyFont="1" applyFill="1" applyBorder="1" applyAlignment="1">
      <alignment horizontal="right" vertical="center"/>
      <protection/>
    </xf>
    <xf numFmtId="0" fontId="1" fillId="0" borderId="0" xfId="51" applyFont="1" applyFill="1">
      <alignment/>
      <protection/>
    </xf>
    <xf numFmtId="0" fontId="42" fillId="0" borderId="37" xfId="51" applyFont="1" applyFill="1" applyBorder="1" applyAlignment="1">
      <alignment horizontal="left"/>
      <protection/>
    </xf>
    <xf numFmtId="0" fontId="42" fillId="0" borderId="16" xfId="51" applyFont="1" applyFill="1" applyBorder="1" applyAlignment="1">
      <alignment horizontal="left"/>
      <protection/>
    </xf>
    <xf numFmtId="0" fontId="42" fillId="0" borderId="56" xfId="51" applyFont="1" applyFill="1" applyBorder="1" applyAlignment="1">
      <alignment horizontal="left" wrapText="1"/>
      <protection/>
    </xf>
    <xf numFmtId="0" fontId="21" fillId="0" borderId="16" xfId="51" applyFont="1" applyFill="1" applyBorder="1" applyAlignment="1">
      <alignment horizontal="left" wrapText="1"/>
      <protection/>
    </xf>
    <xf numFmtId="0" fontId="4" fillId="0" borderId="37" xfId="51" applyFont="1" applyFill="1" applyBorder="1" applyAlignment="1" applyProtection="1">
      <alignment wrapText="1"/>
      <protection locked="0"/>
    </xf>
    <xf numFmtId="168" fontId="0" fillId="0" borderId="16" xfId="51" applyNumberFormat="1" applyFont="1" applyFill="1" applyBorder="1" applyAlignment="1">
      <alignment horizontal="right"/>
      <protection/>
    </xf>
    <xf numFmtId="168" fontId="0" fillId="0" borderId="18" xfId="51" applyNumberFormat="1" applyFont="1" applyFill="1" applyBorder="1" applyAlignment="1">
      <alignment horizontal="right"/>
      <protection/>
    </xf>
    <xf numFmtId="0" fontId="42" fillId="0" borderId="16" xfId="51" applyFont="1" applyFill="1" applyBorder="1" applyAlignment="1">
      <alignment horizontal="left" wrapText="1"/>
      <protection/>
    </xf>
    <xf numFmtId="0" fontId="44" fillId="0" borderId="37" xfId="51" applyFont="1" applyFill="1" applyBorder="1" applyAlignment="1">
      <alignment horizontal="left"/>
      <protection/>
    </xf>
    <xf numFmtId="0" fontId="45" fillId="0" borderId="56" xfId="51" applyFont="1" applyFill="1" applyBorder="1" applyAlignment="1">
      <alignment horizontal="left" vertical="center" wrapText="1"/>
      <protection/>
    </xf>
    <xf numFmtId="0" fontId="44" fillId="0" borderId="56" xfId="51" applyFont="1" applyFill="1" applyBorder="1" applyAlignment="1">
      <alignment horizontal="left" wrapText="1"/>
      <protection/>
    </xf>
    <xf numFmtId="0" fontId="46" fillId="0" borderId="37" xfId="51" applyFont="1" applyFill="1" applyBorder="1" applyAlignment="1" applyProtection="1">
      <alignment wrapText="1"/>
      <protection locked="0"/>
    </xf>
    <xf numFmtId="168" fontId="1" fillId="0" borderId="16" xfId="51" applyNumberFormat="1" applyFont="1" applyFill="1" applyBorder="1" applyAlignment="1">
      <alignment horizontal="right"/>
      <protection/>
    </xf>
    <xf numFmtId="168" fontId="1" fillId="0" borderId="18" xfId="51" applyNumberFormat="1" applyFont="1" applyFill="1" applyBorder="1" applyAlignment="1">
      <alignment horizontal="right"/>
      <protection/>
    </xf>
    <xf numFmtId="0" fontId="44" fillId="0" borderId="16" xfId="51" applyFont="1" applyFill="1" applyBorder="1" applyAlignment="1">
      <alignment horizontal="left"/>
      <protection/>
    </xf>
    <xf numFmtId="0" fontId="15" fillId="0" borderId="37" xfId="51" applyFont="1" applyFill="1" applyBorder="1" applyAlignment="1" applyProtection="1">
      <alignment wrapText="1"/>
      <protection locked="0"/>
    </xf>
    <xf numFmtId="168" fontId="0" fillId="0" borderId="16" xfId="51" applyNumberFormat="1" applyFont="1" applyFill="1" applyBorder="1" applyAlignment="1">
      <alignment horizontal="right"/>
      <protection/>
    </xf>
    <xf numFmtId="168" fontId="0" fillId="0" borderId="18" xfId="51" applyNumberFormat="1" applyFont="1" applyFill="1" applyBorder="1" applyAlignment="1">
      <alignment horizontal="right"/>
      <protection/>
    </xf>
    <xf numFmtId="0" fontId="15" fillId="0" borderId="16" xfId="51" applyFont="1" applyFill="1" applyBorder="1" applyAlignment="1">
      <alignment horizontal="left"/>
      <protection/>
    </xf>
    <xf numFmtId="0" fontId="44" fillId="0" borderId="16" xfId="51" applyFont="1" applyFill="1" applyBorder="1" applyAlignment="1">
      <alignment horizontal="left" wrapText="1"/>
      <protection/>
    </xf>
    <xf numFmtId="0" fontId="42" fillId="0" borderId="16" xfId="51" applyFont="1" applyFill="1" applyBorder="1" applyAlignment="1">
      <alignment horizontal="left" vertical="center" wrapText="1"/>
      <protection/>
    </xf>
    <xf numFmtId="0" fontId="42" fillId="0" borderId="56" xfId="51" applyFont="1" applyFill="1" applyBorder="1" applyAlignment="1">
      <alignment horizontal="left" vertical="center" wrapText="1"/>
      <protection/>
    </xf>
    <xf numFmtId="0" fontId="44" fillId="0" borderId="16" xfId="51" applyFont="1" applyFill="1" applyBorder="1" applyAlignment="1">
      <alignment horizontal="left" vertical="center" wrapText="1"/>
      <protection/>
    </xf>
    <xf numFmtId="0" fontId="15" fillId="0" borderId="33" xfId="51" applyFont="1" applyFill="1" applyBorder="1" applyAlignment="1">
      <alignment horizontal="left"/>
      <protection/>
    </xf>
    <xf numFmtId="0" fontId="44" fillId="0" borderId="34" xfId="51" applyFont="1" applyFill="1" applyBorder="1" applyAlignment="1">
      <alignment horizontal="left"/>
      <protection/>
    </xf>
    <xf numFmtId="0" fontId="44" fillId="0" borderId="49" xfId="51" applyFont="1" applyFill="1" applyBorder="1" applyAlignment="1">
      <alignment horizontal="left" wrapText="1"/>
      <protection/>
    </xf>
    <xf numFmtId="0" fontId="44" fillId="0" borderId="153" xfId="51" applyFont="1" applyFill="1" applyBorder="1" applyAlignment="1">
      <alignment horizontal="left" wrapText="1"/>
      <protection/>
    </xf>
    <xf numFmtId="0" fontId="1" fillId="0" borderId="33" xfId="51" applyFont="1" applyFill="1" applyBorder="1" applyAlignment="1" applyProtection="1">
      <alignment vertical="center" wrapText="1"/>
      <protection locked="0"/>
    </xf>
    <xf numFmtId="168" fontId="1" fillId="0" borderId="34" xfId="51" applyNumberFormat="1" applyFont="1" applyFill="1" applyBorder="1" applyAlignment="1">
      <alignment horizontal="right" vertical="center"/>
      <protection/>
    </xf>
    <xf numFmtId="168" fontId="1" fillId="0" borderId="44" xfId="51" applyNumberFormat="1" applyFont="1" applyFill="1" applyBorder="1" applyAlignment="1">
      <alignment horizontal="right" vertical="center"/>
      <protection/>
    </xf>
    <xf numFmtId="0" fontId="44" fillId="0" borderId="33" xfId="51" applyFont="1" applyFill="1" applyBorder="1" applyAlignment="1">
      <alignment horizontal="left"/>
      <protection/>
    </xf>
    <xf numFmtId="49" fontId="44" fillId="0" borderId="49" xfId="51" applyNumberFormat="1" applyFont="1" applyFill="1" applyBorder="1" applyAlignment="1">
      <alignment horizontal="left"/>
      <protection/>
    </xf>
    <xf numFmtId="0" fontId="44" fillId="0" borderId="183" xfId="51" applyFont="1" applyFill="1" applyBorder="1" applyAlignment="1">
      <alignment horizontal="left" wrapText="1"/>
      <protection/>
    </xf>
    <xf numFmtId="0" fontId="31" fillId="0" borderId="33" xfId="51" applyFont="1" applyFill="1" applyBorder="1" applyAlignment="1" applyProtection="1">
      <alignment vertical="center" wrapText="1"/>
      <protection locked="0"/>
    </xf>
    <xf numFmtId="168" fontId="1" fillId="0" borderId="49" xfId="51" applyNumberFormat="1" applyFont="1" applyFill="1" applyBorder="1" applyAlignment="1">
      <alignment horizontal="right"/>
      <protection/>
    </xf>
    <xf numFmtId="168" fontId="1" fillId="0" borderId="32" xfId="51" applyNumberFormat="1" applyFont="1" applyFill="1" applyBorder="1" applyAlignment="1">
      <alignment horizontal="right"/>
      <protection/>
    </xf>
    <xf numFmtId="0" fontId="42" fillId="0" borderId="56" xfId="51" applyFont="1" applyFill="1" applyBorder="1" applyAlignment="1">
      <alignment horizontal="left"/>
      <protection/>
    </xf>
    <xf numFmtId="0" fontId="4" fillId="0" borderId="37" xfId="51" applyFont="1" applyFill="1" applyBorder="1" applyAlignment="1">
      <alignment wrapText="1"/>
      <protection/>
    </xf>
    <xf numFmtId="0" fontId="44" fillId="0" borderId="56" xfId="51" applyFont="1" applyFill="1" applyBorder="1" applyAlignment="1">
      <alignment horizontal="left"/>
      <protection/>
    </xf>
    <xf numFmtId="0" fontId="46" fillId="0" borderId="37" xfId="51" applyFont="1" applyFill="1" applyBorder="1" applyAlignment="1">
      <alignment wrapText="1"/>
      <protection/>
    </xf>
    <xf numFmtId="0" fontId="44" fillId="0" borderId="34" xfId="51" applyFont="1" applyFill="1" applyBorder="1" applyAlignment="1">
      <alignment horizontal="left" wrapText="1"/>
      <protection/>
    </xf>
    <xf numFmtId="0" fontId="44" fillId="0" borderId="49" xfId="51" applyFont="1" applyFill="1" applyBorder="1" applyAlignment="1">
      <alignment horizontal="left"/>
      <protection/>
    </xf>
    <xf numFmtId="0" fontId="1" fillId="0" borderId="33" xfId="51" applyFont="1" applyFill="1" applyBorder="1" applyAlignment="1">
      <alignment vertical="center" wrapText="1"/>
      <protection/>
    </xf>
    <xf numFmtId="0" fontId="42" fillId="0" borderId="33" xfId="51" applyFont="1" applyFill="1" applyBorder="1" applyAlignment="1">
      <alignment horizontal="left"/>
      <protection/>
    </xf>
    <xf numFmtId="0" fontId="44" fillId="0" borderId="60" xfId="51" applyFont="1" applyFill="1" applyBorder="1" applyAlignment="1">
      <alignment horizontal="left"/>
      <protection/>
    </xf>
    <xf numFmtId="0" fontId="44" fillId="0" borderId="153" xfId="51" applyFont="1" applyFill="1" applyBorder="1" applyAlignment="1">
      <alignment horizontal="left"/>
      <protection/>
    </xf>
    <xf numFmtId="0" fontId="44" fillId="0" borderId="0" xfId="51" applyFont="1" applyFill="1" applyBorder="1" applyAlignment="1">
      <alignment horizontal="left"/>
      <protection/>
    </xf>
    <xf numFmtId="0" fontId="1" fillId="0" borderId="0" xfId="51" applyFont="1" applyFill="1" applyBorder="1" applyAlignment="1">
      <alignment vertical="center" wrapText="1"/>
      <protection/>
    </xf>
    <xf numFmtId="168" fontId="1" fillId="0" borderId="0" xfId="51" applyNumberFormat="1" applyFont="1" applyFill="1" applyBorder="1" applyAlignment="1">
      <alignment horizontal="right" vertical="center"/>
      <protection/>
    </xf>
    <xf numFmtId="0" fontId="0" fillId="0" borderId="33" xfId="51" applyFont="1" applyFill="1" applyBorder="1" applyAlignment="1">
      <alignment vertical="center" wrapText="1"/>
      <protection/>
    </xf>
    <xf numFmtId="168" fontId="0" fillId="0" borderId="34" xfId="51" applyNumberFormat="1" applyFont="1" applyFill="1" applyBorder="1" applyAlignment="1">
      <alignment horizontal="right" vertical="center"/>
      <protection/>
    </xf>
    <xf numFmtId="168" fontId="0" fillId="0" borderId="44" xfId="51" applyNumberFormat="1" applyFont="1" applyFill="1" applyBorder="1" applyAlignment="1">
      <alignment horizontal="right" vertical="center"/>
      <protection/>
    </xf>
    <xf numFmtId="0" fontId="15" fillId="0" borderId="63" xfId="51" applyFont="1" applyFill="1" applyBorder="1" applyAlignment="1">
      <alignment horizontal="left"/>
      <protection/>
    </xf>
    <xf numFmtId="0" fontId="15" fillId="0" borderId="20" xfId="51" applyFont="1" applyFill="1" applyBorder="1" applyAlignment="1">
      <alignment horizontal="left"/>
      <protection/>
    </xf>
    <xf numFmtId="0" fontId="44" fillId="0" borderId="59" xfId="51" applyFont="1" applyFill="1" applyBorder="1" applyAlignment="1">
      <alignment horizontal="left"/>
      <protection/>
    </xf>
    <xf numFmtId="0" fontId="44" fillId="0" borderId="20" xfId="51" applyFont="1" applyFill="1" applyBorder="1" applyAlignment="1">
      <alignment horizontal="left"/>
      <protection/>
    </xf>
    <xf numFmtId="0" fontId="1" fillId="0" borderId="63" xfId="51" applyFont="1" applyFill="1" applyBorder="1" applyAlignment="1">
      <alignment horizontal="center" wrapText="1"/>
      <protection/>
    </xf>
    <xf numFmtId="168" fontId="1" fillId="0" borderId="20" xfId="51" applyNumberFormat="1" applyFont="1" applyFill="1" applyBorder="1" applyAlignment="1">
      <alignment horizontal="right" vertical="center"/>
      <protection/>
    </xf>
    <xf numFmtId="168" fontId="1" fillId="0" borderId="19" xfId="51" applyNumberFormat="1" applyFont="1" applyFill="1" applyBorder="1" applyAlignment="1">
      <alignment horizontal="right" vertical="center"/>
      <protection/>
    </xf>
    <xf numFmtId="0" fontId="15" fillId="0" borderId="37" xfId="51" applyFont="1" applyFill="1" applyBorder="1" applyAlignment="1">
      <alignment horizontal="left"/>
      <protection/>
    </xf>
    <xf numFmtId="0" fontId="49" fillId="0" borderId="37" xfId="51" applyFont="1" applyFill="1" applyBorder="1" applyAlignment="1">
      <alignment wrapText="1"/>
      <protection/>
    </xf>
    <xf numFmtId="0" fontId="4" fillId="0" borderId="37" xfId="51" applyFont="1" applyFill="1" applyBorder="1" applyAlignment="1">
      <alignment horizontal="left" wrapText="1"/>
      <protection/>
    </xf>
    <xf numFmtId="0" fontId="25" fillId="0" borderId="37" xfId="51" applyFont="1" applyFill="1" applyBorder="1" applyAlignment="1">
      <alignment horizontal="left"/>
      <protection/>
    </xf>
    <xf numFmtId="0" fontId="25" fillId="0" borderId="16" xfId="51" applyFont="1" applyFill="1" applyBorder="1" applyAlignment="1">
      <alignment horizontal="left"/>
      <protection/>
    </xf>
    <xf numFmtId="0" fontId="21" fillId="0" borderId="16" xfId="51" applyFont="1" applyFill="1" applyBorder="1" applyAlignment="1">
      <alignment horizontal="left"/>
      <protection/>
    </xf>
    <xf numFmtId="0" fontId="4" fillId="0" borderId="124" xfId="51" applyFont="1" applyFill="1" applyBorder="1" applyAlignment="1">
      <alignment horizontal="left" wrapText="1"/>
      <protection/>
    </xf>
    <xf numFmtId="168" fontId="0" fillId="0" borderId="27" xfId="51" applyNumberFormat="1" applyFont="1" applyFill="1" applyBorder="1" applyAlignment="1">
      <alignment horizontal="right"/>
      <protection/>
    </xf>
    <xf numFmtId="168" fontId="0" fillId="0" borderId="26" xfId="51" applyNumberFormat="1" applyFont="1" applyFill="1" applyBorder="1" applyAlignment="1">
      <alignment horizontal="right"/>
      <protection/>
    </xf>
    <xf numFmtId="0" fontId="4" fillId="0" borderId="41" xfId="51" applyFont="1" applyFill="1" applyBorder="1" applyAlignment="1">
      <alignment wrapText="1"/>
      <protection/>
    </xf>
    <xf numFmtId="168" fontId="0" fillId="0" borderId="61" xfId="51" applyNumberFormat="1" applyFont="1" applyFill="1" applyBorder="1" applyAlignment="1">
      <alignment horizontal="right"/>
      <protection/>
    </xf>
    <xf numFmtId="168" fontId="0" fillId="0" borderId="122" xfId="51" applyNumberFormat="1" applyFont="1" applyFill="1" applyBorder="1" applyAlignment="1">
      <alignment horizontal="right"/>
      <protection/>
    </xf>
    <xf numFmtId="168" fontId="1" fillId="0" borderId="56" xfId="51" applyNumberFormat="1" applyFont="1" applyFill="1" applyBorder="1" applyAlignment="1">
      <alignment horizontal="right"/>
      <protection/>
    </xf>
    <xf numFmtId="168" fontId="1" fillId="0" borderId="54" xfId="51" applyNumberFormat="1" applyFont="1" applyFill="1" applyBorder="1" applyAlignment="1">
      <alignment horizontal="right"/>
      <protection/>
    </xf>
    <xf numFmtId="0" fontId="46" fillId="0" borderId="41" xfId="51" applyFont="1" applyFill="1" applyBorder="1" applyAlignment="1">
      <alignment wrapText="1"/>
      <protection/>
    </xf>
    <xf numFmtId="168" fontId="1" fillId="0" borderId="45" xfId="51" applyNumberFormat="1" applyFont="1" applyFill="1" applyBorder="1" applyAlignment="1">
      <alignment horizontal="right"/>
      <protection/>
    </xf>
    <xf numFmtId="168" fontId="1" fillId="0" borderId="61" xfId="51" applyNumberFormat="1" applyFont="1" applyFill="1" applyBorder="1" applyAlignment="1">
      <alignment horizontal="right"/>
      <protection/>
    </xf>
    <xf numFmtId="168" fontId="1" fillId="0" borderId="24" xfId="51" applyNumberFormat="1" applyFont="1" applyFill="1" applyBorder="1" applyAlignment="1">
      <alignment horizontal="right"/>
      <protection/>
    </xf>
    <xf numFmtId="0" fontId="42" fillId="0" borderId="20" xfId="51" applyFont="1" applyFill="1" applyBorder="1" applyAlignment="1">
      <alignment horizontal="left"/>
      <protection/>
    </xf>
    <xf numFmtId="0" fontId="15" fillId="0" borderId="34" xfId="51" applyFont="1" applyFill="1" applyBorder="1" applyAlignment="1">
      <alignment horizontal="left"/>
      <protection/>
    </xf>
    <xf numFmtId="0" fontId="42" fillId="0" borderId="49" xfId="51" applyFont="1" applyFill="1" applyBorder="1" applyAlignment="1">
      <alignment horizontal="left"/>
      <protection/>
    </xf>
    <xf numFmtId="0" fontId="45" fillId="0" borderId="43" xfId="51" applyFont="1" applyFill="1" applyBorder="1" applyAlignment="1">
      <alignment horizontal="left"/>
      <protection/>
    </xf>
    <xf numFmtId="0" fontId="44" fillId="0" borderId="65" xfId="51" applyFont="1" applyFill="1" applyBorder="1" applyAlignment="1">
      <alignment horizontal="left"/>
      <protection/>
    </xf>
    <xf numFmtId="0" fontId="44" fillId="0" borderId="151" xfId="51" applyFont="1" applyFill="1" applyBorder="1" applyAlignment="1">
      <alignment horizontal="left"/>
      <protection/>
    </xf>
    <xf numFmtId="0" fontId="44" fillId="0" borderId="157" xfId="51" applyFont="1" applyFill="1" applyBorder="1" applyAlignment="1">
      <alignment horizontal="left"/>
      <protection/>
    </xf>
    <xf numFmtId="0" fontId="1" fillId="0" borderId="43" xfId="51" applyFont="1" applyFill="1" applyBorder="1" applyAlignment="1">
      <alignment wrapText="1"/>
      <protection/>
    </xf>
    <xf numFmtId="168" fontId="1" fillId="0" borderId="47" xfId="51" applyNumberFormat="1" applyFont="1" applyFill="1" applyBorder="1" applyAlignment="1">
      <alignment horizontal="right"/>
      <protection/>
    </xf>
    <xf numFmtId="168" fontId="1" fillId="0" borderId="46" xfId="51" applyNumberFormat="1" applyFont="1" applyFill="1" applyBorder="1" applyAlignment="1">
      <alignment horizontal="right"/>
      <protection/>
    </xf>
    <xf numFmtId="0" fontId="51" fillId="0" borderId="0" xfId="51" applyFont="1" applyFill="1" applyAlignment="1">
      <alignment wrapText="1"/>
      <protection/>
    </xf>
    <xf numFmtId="168" fontId="0" fillId="0" borderId="0" xfId="51" applyNumberFormat="1" applyFont="1" applyFill="1" applyBorder="1" applyAlignment="1">
      <alignment horizontal="right" vertical="center"/>
      <protection/>
    </xf>
    <xf numFmtId="168" fontId="0" fillId="0" borderId="153" xfId="51" applyNumberFormat="1" applyFont="1" applyFill="1" applyBorder="1" applyAlignment="1">
      <alignment horizontal="right" vertical="center"/>
      <protection/>
    </xf>
    <xf numFmtId="0" fontId="21" fillId="0" borderId="49" xfId="51" applyFont="1" applyFill="1" applyBorder="1" applyAlignment="1">
      <alignment horizontal="left"/>
      <protection/>
    </xf>
    <xf numFmtId="0" fontId="42" fillId="0" borderId="183" xfId="51" applyFont="1" applyFill="1" applyBorder="1" applyAlignment="1">
      <alignment horizontal="left"/>
      <protection/>
    </xf>
    <xf numFmtId="0" fontId="4" fillId="0" borderId="33" xfId="51" applyFont="1" applyFill="1" applyBorder="1" applyAlignment="1" applyProtection="1">
      <alignment vertical="center"/>
      <protection locked="0"/>
    </xf>
    <xf numFmtId="168" fontId="0" fillId="0" borderId="49" xfId="51" applyNumberFormat="1" applyFont="1" applyFill="1" applyBorder="1" applyAlignment="1">
      <alignment horizontal="right" vertical="center"/>
      <protection/>
    </xf>
    <xf numFmtId="168" fontId="0" fillId="0" borderId="32" xfId="51" applyNumberFormat="1" applyFont="1" applyFill="1" applyBorder="1" applyAlignment="1">
      <alignment horizontal="right" vertical="center"/>
      <protection/>
    </xf>
    <xf numFmtId="168" fontId="0" fillId="0" borderId="184" xfId="51" applyNumberFormat="1" applyFont="1" applyFill="1" applyBorder="1" applyAlignment="1">
      <alignment horizontal="right" vertical="center"/>
      <protection/>
    </xf>
    <xf numFmtId="0" fontId="42" fillId="0" borderId="133" xfId="51" applyFont="1" applyFill="1" applyBorder="1" applyAlignment="1">
      <alignment horizontal="left"/>
      <protection/>
    </xf>
    <xf numFmtId="0" fontId="42" fillId="0" borderId="13" xfId="51" applyFont="1" applyFill="1" applyBorder="1" applyAlignment="1">
      <alignment horizontal="left"/>
      <protection/>
    </xf>
    <xf numFmtId="0" fontId="42" fillId="0" borderId="91" xfId="51" applyFont="1" applyFill="1" applyBorder="1" applyAlignment="1">
      <alignment horizontal="left"/>
      <protection/>
    </xf>
    <xf numFmtId="0" fontId="31" fillId="0" borderId="102" xfId="51" applyFont="1" applyFill="1" applyBorder="1" applyAlignment="1" applyProtection="1">
      <alignment horizontal="center" vertical="center"/>
      <protection locked="0"/>
    </xf>
    <xf numFmtId="168" fontId="0" fillId="0" borderId="143" xfId="51" applyNumberFormat="1" applyFont="1" applyFill="1" applyBorder="1" applyAlignment="1">
      <alignment horizontal="right" vertical="center"/>
      <protection/>
    </xf>
    <xf numFmtId="168" fontId="0" fillId="0" borderId="21" xfId="51" applyNumberFormat="1" applyFont="1" applyFill="1" applyBorder="1" applyAlignment="1">
      <alignment horizontal="right" vertical="center"/>
      <protection/>
    </xf>
    <xf numFmtId="0" fontId="44" fillId="0" borderId="41" xfId="51" applyFont="1" applyFill="1" applyBorder="1" applyAlignment="1">
      <alignment horizontal="left"/>
      <protection/>
    </xf>
    <xf numFmtId="0" fontId="44" fillId="0" borderId="61" xfId="51" applyFont="1" applyFill="1" applyBorder="1" applyAlignment="1">
      <alignment horizontal="left"/>
      <protection/>
    </xf>
    <xf numFmtId="0" fontId="42" fillId="0" borderId="120" xfId="51" applyFont="1" applyFill="1" applyBorder="1" applyAlignment="1">
      <alignment horizontal="left"/>
      <protection/>
    </xf>
    <xf numFmtId="0" fontId="42" fillId="0" borderId="118" xfId="51" applyFont="1" applyFill="1" applyBorder="1" applyAlignment="1">
      <alignment horizontal="left"/>
      <protection/>
    </xf>
    <xf numFmtId="0" fontId="52" fillId="0" borderId="41" xfId="51" applyFont="1" applyFill="1" applyBorder="1" applyAlignment="1">
      <alignment horizontal="left"/>
      <protection/>
    </xf>
    <xf numFmtId="0" fontId="15" fillId="0" borderId="61" xfId="51" applyFont="1" applyFill="1" applyBorder="1" applyAlignment="1">
      <alignment horizontal="left"/>
      <protection/>
    </xf>
    <xf numFmtId="0" fontId="51" fillId="0" borderId="16" xfId="51" applyFont="1" applyFill="1" applyBorder="1" applyAlignment="1">
      <alignment horizontal="left"/>
      <protection/>
    </xf>
    <xf numFmtId="0" fontId="51" fillId="0" borderId="120" xfId="51" applyFont="1" applyFill="1" applyBorder="1" applyAlignment="1">
      <alignment horizontal="left"/>
      <protection/>
    </xf>
    <xf numFmtId="0" fontId="52" fillId="0" borderId="40" xfId="51" applyFont="1" applyFill="1" applyBorder="1" applyAlignment="1">
      <alignment horizontal="left"/>
      <protection/>
    </xf>
    <xf numFmtId="0" fontId="52" fillId="0" borderId="147" xfId="51" applyFont="1" applyFill="1" applyBorder="1" applyAlignment="1">
      <alignment horizontal="left"/>
      <protection/>
    </xf>
    <xf numFmtId="0" fontId="51" fillId="0" borderId="149" xfId="51" applyFont="1" applyFill="1" applyBorder="1" applyAlignment="1">
      <alignment horizontal="left"/>
      <protection/>
    </xf>
    <xf numFmtId="0" fontId="4" fillId="0" borderId="40" xfId="51" applyFont="1" applyFill="1" applyBorder="1" applyAlignment="1">
      <alignment wrapText="1"/>
      <protection/>
    </xf>
    <xf numFmtId="0" fontId="52" fillId="0" borderId="58" xfId="51" applyFont="1" applyFill="1" applyBorder="1" applyAlignment="1">
      <alignment horizontal="left"/>
      <protection/>
    </xf>
    <xf numFmtId="0" fontId="15" fillId="0" borderId="127" xfId="51" applyFont="1" applyFill="1" applyBorder="1" applyAlignment="1">
      <alignment horizontal="left"/>
      <protection/>
    </xf>
    <xf numFmtId="0" fontId="51" fillId="0" borderId="127" xfId="51" applyFont="1" applyFill="1" applyBorder="1" applyAlignment="1">
      <alignment horizontal="left"/>
      <protection/>
    </xf>
    <xf numFmtId="0" fontId="51" fillId="0" borderId="129" xfId="51" applyFont="1" applyFill="1" applyBorder="1" applyAlignment="1">
      <alignment horizontal="left"/>
      <protection/>
    </xf>
    <xf numFmtId="0" fontId="46" fillId="0" borderId="58" xfId="51" applyFont="1" applyFill="1" applyBorder="1" applyAlignment="1">
      <alignment wrapText="1"/>
      <protection/>
    </xf>
    <xf numFmtId="0" fontId="52" fillId="0" borderId="43" xfId="51" applyFont="1" applyFill="1" applyBorder="1" applyAlignment="1">
      <alignment horizontal="left"/>
      <protection/>
    </xf>
    <xf numFmtId="0" fontId="52" fillId="0" borderId="151" xfId="51" applyFont="1" applyFill="1" applyBorder="1" applyAlignment="1">
      <alignment horizontal="left"/>
      <protection/>
    </xf>
    <xf numFmtId="0" fontId="51" fillId="0" borderId="151" xfId="51" applyFont="1" applyFill="1" applyBorder="1" applyAlignment="1">
      <alignment horizontal="left"/>
      <protection/>
    </xf>
    <xf numFmtId="0" fontId="51" fillId="0" borderId="152" xfId="51" applyFont="1" applyFill="1" applyBorder="1" applyAlignment="1">
      <alignment horizontal="left"/>
      <protection/>
    </xf>
    <xf numFmtId="0" fontId="1" fillId="0" borderId="43" xfId="51" applyFont="1" applyFill="1" applyBorder="1" applyAlignment="1">
      <alignment vertical="center" wrapText="1"/>
      <protection/>
    </xf>
    <xf numFmtId="0" fontId="31" fillId="0" borderId="33" xfId="51" applyFont="1" applyFill="1" applyBorder="1" applyAlignment="1" applyProtection="1">
      <alignment vertical="center"/>
      <protection locked="0"/>
    </xf>
    <xf numFmtId="0" fontId="41" fillId="0" borderId="0" xfId="51" applyFill="1">
      <alignment/>
      <protection/>
    </xf>
    <xf numFmtId="0" fontId="15" fillId="0" borderId="0" xfId="51" applyFont="1" applyFill="1" applyBorder="1" applyAlignment="1">
      <alignment horizontal="left"/>
      <protection/>
    </xf>
    <xf numFmtId="0" fontId="1" fillId="0" borderId="0" xfId="51" applyFont="1" applyFill="1" applyAlignment="1">
      <alignment horizontal="left"/>
      <protection/>
    </xf>
    <xf numFmtId="0" fontId="0" fillId="0" borderId="0" xfId="51" applyFont="1" applyFill="1" applyAlignment="1">
      <alignment horizontal="left"/>
      <protection/>
    </xf>
    <xf numFmtId="0" fontId="1" fillId="0" borderId="0" xfId="51" applyFont="1" applyFill="1" applyAlignment="1">
      <alignment horizontal="left"/>
      <protection/>
    </xf>
    <xf numFmtId="0" fontId="53" fillId="0" borderId="0" xfId="51" applyFont="1" applyFill="1">
      <alignment/>
      <protection/>
    </xf>
    <xf numFmtId="179" fontId="0" fillId="0" borderId="137" xfId="49" applyNumberFormat="1" applyFont="1" applyFill="1" applyBorder="1" applyAlignment="1">
      <alignment horizontal="right"/>
      <protection/>
    </xf>
    <xf numFmtId="179" fontId="0" fillId="0" borderId="61" xfId="49" applyNumberFormat="1" applyFont="1" applyFill="1" applyBorder="1" applyAlignment="1">
      <alignment horizontal="right"/>
      <protection/>
    </xf>
    <xf numFmtId="179" fontId="0" fillId="0" borderId="147" xfId="49" applyNumberFormat="1" applyFont="1" applyFill="1" applyBorder="1" applyAlignment="1">
      <alignment horizontal="right"/>
      <protection/>
    </xf>
    <xf numFmtId="179" fontId="0" fillId="0" borderId="28" xfId="49" applyNumberFormat="1" applyFont="1" applyFill="1" applyBorder="1" applyAlignment="1">
      <alignment horizontal="right"/>
      <protection/>
    </xf>
    <xf numFmtId="179" fontId="0" fillId="0" borderId="56" xfId="49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31" fillId="0" borderId="185" xfId="0" applyNumberFormat="1" applyFont="1" applyFill="1" applyBorder="1" applyAlignment="1">
      <alignment/>
    </xf>
    <xf numFmtId="0" fontId="2" fillId="0" borderId="152" xfId="0" applyFont="1" applyFill="1" applyBorder="1" applyAlignment="1">
      <alignment horizontal="center"/>
    </xf>
    <xf numFmtId="4" fontId="5" fillId="0" borderId="169" xfId="0" applyNumberFormat="1" applyFont="1" applyFill="1" applyBorder="1" applyAlignment="1">
      <alignment/>
    </xf>
    <xf numFmtId="4" fontId="5" fillId="0" borderId="180" xfId="0" applyNumberFormat="1" applyFont="1" applyFill="1" applyBorder="1" applyAlignment="1">
      <alignment/>
    </xf>
    <xf numFmtId="3" fontId="5" fillId="0" borderId="180" xfId="0" applyNumberFormat="1" applyFont="1" applyFill="1" applyBorder="1" applyAlignment="1">
      <alignment/>
    </xf>
    <xf numFmtId="3" fontId="5" fillId="0" borderId="67" xfId="0" applyNumberFormat="1" applyFont="1" applyFill="1" applyBorder="1" applyAlignment="1">
      <alignment/>
    </xf>
    <xf numFmtId="4" fontId="5" fillId="0" borderId="144" xfId="0" applyNumberFormat="1" applyFont="1" applyFill="1" applyBorder="1" applyAlignment="1">
      <alignment/>
    </xf>
    <xf numFmtId="3" fontId="5" fillId="0" borderId="184" xfId="0" applyNumberFormat="1" applyFont="1" applyFill="1" applyBorder="1" applyAlignment="1">
      <alignment/>
    </xf>
    <xf numFmtId="4" fontId="5" fillId="0" borderId="170" xfId="0" applyNumberFormat="1" applyFont="1" applyFill="1" applyBorder="1" applyAlignment="1">
      <alignment/>
    </xf>
    <xf numFmtId="3" fontId="5" fillId="0" borderId="171" xfId="0" applyNumberFormat="1" applyFont="1" applyFill="1" applyBorder="1" applyAlignment="1">
      <alignment/>
    </xf>
    <xf numFmtId="4" fontId="5" fillId="0" borderId="18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97" xfId="0" applyFont="1" applyFill="1" applyBorder="1" applyAlignment="1">
      <alignment horizontal="left"/>
    </xf>
    <xf numFmtId="4" fontId="5" fillId="0" borderId="159" xfId="0" applyNumberFormat="1" applyFont="1" applyFill="1" applyBorder="1" applyAlignment="1">
      <alignment/>
    </xf>
    <xf numFmtId="4" fontId="5" fillId="0" borderId="176" xfId="0" applyNumberFormat="1" applyFont="1" applyFill="1" applyBorder="1" applyAlignment="1">
      <alignment/>
    </xf>
    <xf numFmtId="3" fontId="5" fillId="0" borderId="176" xfId="0" applyNumberFormat="1" applyFont="1" applyFill="1" applyBorder="1" applyAlignment="1">
      <alignment/>
    </xf>
    <xf numFmtId="3" fontId="5" fillId="0" borderId="182" xfId="0" applyNumberFormat="1" applyFont="1" applyFill="1" applyBorder="1" applyAlignment="1">
      <alignment/>
    </xf>
    <xf numFmtId="4" fontId="5" fillId="0" borderId="158" xfId="0" applyNumberFormat="1" applyFont="1" applyFill="1" applyBorder="1" applyAlignment="1">
      <alignment/>
    </xf>
    <xf numFmtId="3" fontId="5" fillId="0" borderId="178" xfId="0" applyNumberFormat="1" applyFont="1" applyFill="1" applyBorder="1" applyAlignment="1">
      <alignment/>
    </xf>
    <xf numFmtId="4" fontId="5" fillId="0" borderId="156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4" fontId="5" fillId="0" borderId="187" xfId="0" applyNumberFormat="1" applyFont="1" applyFill="1" applyBorder="1" applyAlignment="1">
      <alignment/>
    </xf>
    <xf numFmtId="4" fontId="5" fillId="0" borderId="63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59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4" fontId="5" fillId="0" borderId="92" xfId="0" applyNumberFormat="1" applyFont="1" applyFill="1" applyBorder="1" applyAlignment="1">
      <alignment/>
    </xf>
    <xf numFmtId="4" fontId="6" fillId="0" borderId="63" xfId="0" applyNumberFormat="1" applyFont="1" applyFill="1" applyBorder="1" applyAlignment="1">
      <alignment/>
    </xf>
    <xf numFmtId="4" fontId="6" fillId="17" borderId="20" xfId="0" applyNumberFormat="1" applyFont="1" applyFill="1" applyBorder="1" applyAlignment="1">
      <alignment/>
    </xf>
    <xf numFmtId="3" fontId="6" fillId="17" borderId="2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4" fontId="6" fillId="17" borderId="63" xfId="0" applyNumberFormat="1" applyFont="1" applyFill="1" applyBorder="1" applyAlignment="1">
      <alignment/>
    </xf>
    <xf numFmtId="3" fontId="6" fillId="17" borderId="19" xfId="0" applyNumberFormat="1" applyFont="1" applyFill="1" applyBorder="1" applyAlignment="1">
      <alignment/>
    </xf>
    <xf numFmtId="4" fontId="6" fillId="0" borderId="144" xfId="0" applyNumberFormat="1" applyFont="1" applyFill="1" applyBorder="1" applyAlignment="1">
      <alignment/>
    </xf>
    <xf numFmtId="3" fontId="6" fillId="17" borderId="0" xfId="0" applyNumberFormat="1" applyFont="1" applyFill="1" applyBorder="1" applyAlignment="1">
      <alignment/>
    </xf>
    <xf numFmtId="4" fontId="6" fillId="17" borderId="59" xfId="0" applyNumberFormat="1" applyFont="1" applyFill="1" applyBorder="1" applyAlignment="1">
      <alignment/>
    </xf>
    <xf numFmtId="3" fontId="6" fillId="17" borderId="57" xfId="0" applyNumberFormat="1" applyFont="1" applyFill="1" applyBorder="1" applyAlignment="1">
      <alignment/>
    </xf>
    <xf numFmtId="4" fontId="6" fillId="0" borderId="92" xfId="0" applyNumberFormat="1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0" borderId="65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4" fontId="6" fillId="0" borderId="139" xfId="0" applyNumberFormat="1" applyFont="1" applyFill="1" applyBorder="1" applyAlignment="1">
      <alignment/>
    </xf>
    <xf numFmtId="3" fontId="6" fillId="0" borderId="157" xfId="0" applyNumberFormat="1" applyFont="1" applyFill="1" applyBorder="1" applyAlignment="1">
      <alignment/>
    </xf>
    <xf numFmtId="4" fontId="6" fillId="0" borderId="151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4" fontId="6" fillId="0" borderId="94" xfId="0" applyNumberFormat="1" applyFont="1" applyFill="1" applyBorder="1" applyAlignment="1">
      <alignment/>
    </xf>
    <xf numFmtId="0" fontId="5" fillId="17" borderId="97" xfId="0" applyFont="1" applyFill="1" applyBorder="1" applyAlignment="1">
      <alignment/>
    </xf>
    <xf numFmtId="4" fontId="5" fillId="17" borderId="176" xfId="0" applyNumberFormat="1" applyFont="1" applyFill="1" applyBorder="1" applyAlignment="1">
      <alignment/>
    </xf>
    <xf numFmtId="3" fontId="5" fillId="17" borderId="176" xfId="0" applyNumberFormat="1" applyFont="1" applyFill="1" applyBorder="1" applyAlignment="1">
      <alignment/>
    </xf>
    <xf numFmtId="4" fontId="5" fillId="17" borderId="159" xfId="0" applyNumberFormat="1" applyFont="1" applyFill="1" applyBorder="1" applyAlignment="1">
      <alignment/>
    </xf>
    <xf numFmtId="3" fontId="5" fillId="17" borderId="182" xfId="0" applyNumberFormat="1" applyFont="1" applyFill="1" applyBorder="1" applyAlignment="1">
      <alignment/>
    </xf>
    <xf numFmtId="3" fontId="5" fillId="17" borderId="178" xfId="0" applyNumberFormat="1" applyFont="1" applyFill="1" applyBorder="1" applyAlignment="1">
      <alignment/>
    </xf>
    <xf numFmtId="4" fontId="5" fillId="17" borderId="156" xfId="0" applyNumberFormat="1" applyFont="1" applyFill="1" applyBorder="1" applyAlignment="1">
      <alignment/>
    </xf>
    <xf numFmtId="3" fontId="5" fillId="17" borderId="50" xfId="0" applyNumberFormat="1" applyFont="1" applyFill="1" applyBorder="1" applyAlignment="1">
      <alignment/>
    </xf>
    <xf numFmtId="4" fontId="5" fillId="17" borderId="187" xfId="0" applyNumberFormat="1" applyFont="1" applyFill="1" applyBorder="1" applyAlignment="1">
      <alignment/>
    </xf>
    <xf numFmtId="0" fontId="5" fillId="0" borderId="98" xfId="0" applyFont="1" applyFill="1" applyBorder="1" applyAlignment="1">
      <alignment horizontal="left" wrapText="1" shrinkToFit="1"/>
    </xf>
    <xf numFmtId="4" fontId="5" fillId="0" borderId="188" xfId="0" applyNumberFormat="1" applyFont="1" applyFill="1" applyBorder="1" applyAlignment="1">
      <alignment/>
    </xf>
    <xf numFmtId="4" fontId="5" fillId="17" borderId="10" xfId="0" applyNumberFormat="1" applyFont="1" applyFill="1" applyBorder="1" applyAlignment="1">
      <alignment/>
    </xf>
    <xf numFmtId="3" fontId="5" fillId="17" borderId="10" xfId="0" applyNumberFormat="1" applyFont="1" applyFill="1" applyBorder="1" applyAlignment="1">
      <alignment/>
    </xf>
    <xf numFmtId="3" fontId="5" fillId="0" borderId="189" xfId="0" applyNumberFormat="1" applyFont="1" applyFill="1" applyBorder="1" applyAlignment="1">
      <alignment/>
    </xf>
    <xf numFmtId="4" fontId="5" fillId="17" borderId="188" xfId="0" applyNumberFormat="1" applyFont="1" applyFill="1" applyBorder="1" applyAlignment="1">
      <alignment/>
    </xf>
    <xf numFmtId="3" fontId="5" fillId="17" borderId="189" xfId="0" applyNumberFormat="1" applyFont="1" applyFill="1" applyBorder="1" applyAlignment="1">
      <alignment/>
    </xf>
    <xf numFmtId="4" fontId="5" fillId="0" borderId="190" xfId="0" applyNumberFormat="1" applyFont="1" applyFill="1" applyBorder="1" applyAlignment="1">
      <alignment/>
    </xf>
    <xf numFmtId="3" fontId="5" fillId="17" borderId="177" xfId="0" applyNumberFormat="1" applyFont="1" applyFill="1" applyBorder="1" applyAlignment="1">
      <alignment/>
    </xf>
    <xf numFmtId="4" fontId="5" fillId="17" borderId="140" xfId="0" applyNumberFormat="1" applyFont="1" applyFill="1" applyBorder="1" applyAlignment="1">
      <alignment/>
    </xf>
    <xf numFmtId="3" fontId="5" fillId="17" borderId="191" xfId="0" applyNumberFormat="1" applyFont="1" applyFill="1" applyBorder="1" applyAlignment="1">
      <alignment/>
    </xf>
    <xf numFmtId="4" fontId="5" fillId="17" borderId="192" xfId="0" applyNumberFormat="1" applyFont="1" applyFill="1" applyBorder="1" applyAlignment="1">
      <alignment/>
    </xf>
    <xf numFmtId="0" fontId="5" fillId="0" borderId="172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77" xfId="0" applyNumberFormat="1" applyFont="1" applyFill="1" applyBorder="1" applyAlignment="1">
      <alignment/>
    </xf>
    <xf numFmtId="4" fontId="5" fillId="0" borderId="140" xfId="0" applyNumberFormat="1" applyFont="1" applyFill="1" applyBorder="1" applyAlignment="1">
      <alignment/>
    </xf>
    <xf numFmtId="3" fontId="5" fillId="0" borderId="191" xfId="0" applyNumberFormat="1" applyFont="1" applyFill="1" applyBorder="1" applyAlignment="1">
      <alignment/>
    </xf>
    <xf numFmtId="4" fontId="5" fillId="0" borderId="192" xfId="0" applyNumberFormat="1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5" fillId="0" borderId="97" xfId="0" applyFont="1" applyFill="1" applyBorder="1" applyAlignment="1">
      <alignment horizontal="left" shrinkToFit="1"/>
    </xf>
    <xf numFmtId="4" fontId="5" fillId="0" borderId="43" xfId="0" applyNumberFormat="1" applyFont="1" applyFill="1" applyBorder="1" applyAlignment="1">
      <alignment/>
    </xf>
    <xf numFmtId="4" fontId="5" fillId="0" borderId="65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4" fontId="5" fillId="0" borderId="139" xfId="0" applyNumberFormat="1" applyFont="1" applyFill="1" applyBorder="1" applyAlignment="1">
      <alignment/>
    </xf>
    <xf numFmtId="3" fontId="5" fillId="0" borderId="157" xfId="0" applyNumberFormat="1" applyFont="1" applyFill="1" applyBorder="1" applyAlignment="1">
      <alignment/>
    </xf>
    <xf numFmtId="4" fontId="5" fillId="0" borderId="151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4" fontId="5" fillId="0" borderId="94" xfId="0" applyNumberFormat="1" applyFont="1" applyFill="1" applyBorder="1" applyAlignment="1">
      <alignment/>
    </xf>
    <xf numFmtId="0" fontId="5" fillId="0" borderId="97" xfId="0" applyFont="1" applyFill="1" applyBorder="1" applyAlignment="1">
      <alignment vertical="center"/>
    </xf>
    <xf numFmtId="4" fontId="5" fillId="0" borderId="159" xfId="0" applyNumberFormat="1" applyFont="1" applyFill="1" applyBorder="1" applyAlignment="1">
      <alignment vertical="center"/>
    </xf>
    <xf numFmtId="4" fontId="5" fillId="0" borderId="176" xfId="0" applyNumberFormat="1" applyFont="1" applyFill="1" applyBorder="1" applyAlignment="1">
      <alignment vertical="center"/>
    </xf>
    <xf numFmtId="3" fontId="5" fillId="0" borderId="176" xfId="0" applyNumberFormat="1" applyFont="1" applyFill="1" applyBorder="1" applyAlignment="1">
      <alignment vertical="center"/>
    </xf>
    <xf numFmtId="3" fontId="5" fillId="0" borderId="182" xfId="0" applyNumberFormat="1" applyFont="1" applyFill="1" applyBorder="1" applyAlignment="1">
      <alignment vertical="center"/>
    </xf>
    <xf numFmtId="4" fontId="5" fillId="0" borderId="158" xfId="0" applyNumberFormat="1" applyFont="1" applyFill="1" applyBorder="1" applyAlignment="1">
      <alignment vertical="center"/>
    </xf>
    <xf numFmtId="3" fontId="5" fillId="0" borderId="178" xfId="0" applyNumberFormat="1" applyFont="1" applyFill="1" applyBorder="1" applyAlignment="1">
      <alignment vertical="center"/>
    </xf>
    <xf numFmtId="4" fontId="5" fillId="17" borderId="33" xfId="0" applyNumberFormat="1" applyFont="1" applyFill="1" applyBorder="1" applyAlignment="1">
      <alignment vertical="center"/>
    </xf>
    <xf numFmtId="4" fontId="5" fillId="17" borderId="49" xfId="0" applyNumberFormat="1" applyFont="1" applyFill="1" applyBorder="1" applyAlignment="1">
      <alignment vertical="center"/>
    </xf>
    <xf numFmtId="3" fontId="5" fillId="17" borderId="32" xfId="0" applyNumberFormat="1" applyFont="1" applyFill="1" applyBorder="1" applyAlignment="1">
      <alignment/>
    </xf>
    <xf numFmtId="4" fontId="5" fillId="0" borderId="187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4" fontId="5" fillId="0" borderId="154" xfId="0" applyNumberFormat="1" applyFont="1" applyFill="1" applyBorder="1" applyAlignment="1">
      <alignment/>
    </xf>
    <xf numFmtId="3" fontId="5" fillId="0" borderId="153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4" fontId="5" fillId="0" borderId="193" xfId="0" applyNumberFormat="1" applyFont="1" applyFill="1" applyBorder="1" applyAlignment="1">
      <alignment/>
    </xf>
    <xf numFmtId="0" fontId="5" fillId="0" borderId="97" xfId="0" applyFont="1" applyFill="1" applyBorder="1" applyAlignment="1">
      <alignment horizontal="left"/>
    </xf>
    <xf numFmtId="4" fontId="5" fillId="0" borderId="132" xfId="0" applyNumberFormat="1" applyFont="1" applyFill="1" applyBorder="1" applyAlignment="1">
      <alignment/>
    </xf>
    <xf numFmtId="4" fontId="5" fillId="0" borderId="13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3" fontId="5" fillId="0" borderId="134" xfId="0" applyNumberFormat="1" applyFont="1" applyFill="1" applyBorder="1" applyAlignment="1">
      <alignment/>
    </xf>
    <xf numFmtId="4" fontId="5" fillId="17" borderId="20" xfId="0" applyNumberFormat="1" applyFont="1" applyFill="1" applyBorder="1" applyAlignment="1">
      <alignment/>
    </xf>
    <xf numFmtId="3" fontId="5" fillId="17" borderId="20" xfId="0" applyNumberFormat="1" applyFont="1" applyFill="1" applyBorder="1" applyAlignment="1">
      <alignment/>
    </xf>
    <xf numFmtId="4" fontId="5" fillId="17" borderId="63" xfId="0" applyNumberFormat="1" applyFont="1" applyFill="1" applyBorder="1" applyAlignment="1">
      <alignment/>
    </xf>
    <xf numFmtId="3" fontId="5" fillId="17" borderId="19" xfId="0" applyNumberFormat="1" applyFont="1" applyFill="1" applyBorder="1" applyAlignment="1">
      <alignment/>
    </xf>
    <xf numFmtId="3" fontId="5" fillId="17" borderId="0" xfId="0" applyNumberFormat="1" applyFont="1" applyFill="1" applyBorder="1" applyAlignment="1">
      <alignment/>
    </xf>
    <xf numFmtId="4" fontId="5" fillId="17" borderId="59" xfId="0" applyNumberFormat="1" applyFont="1" applyFill="1" applyBorder="1" applyAlignment="1">
      <alignment/>
    </xf>
    <xf numFmtId="3" fontId="5" fillId="17" borderId="57" xfId="0" applyNumberFormat="1" applyFont="1" applyFill="1" applyBorder="1" applyAlignment="1">
      <alignment/>
    </xf>
    <xf numFmtId="4" fontId="6" fillId="17" borderId="144" xfId="0" applyNumberFormat="1" applyFont="1" applyFill="1" applyBorder="1" applyAlignment="1">
      <alignment/>
    </xf>
    <xf numFmtId="4" fontId="5" fillId="0" borderId="194" xfId="0" applyNumberFormat="1" applyFont="1" applyFill="1" applyBorder="1" applyAlignment="1">
      <alignment/>
    </xf>
    <xf numFmtId="3" fontId="5" fillId="0" borderId="194" xfId="0" applyNumberFormat="1" applyFont="1" applyFill="1" applyBorder="1" applyAlignment="1">
      <alignment/>
    </xf>
    <xf numFmtId="3" fontId="5" fillId="0" borderId="195" xfId="0" applyNumberFormat="1" applyFont="1" applyFill="1" applyBorder="1" applyAlignment="1">
      <alignment/>
    </xf>
    <xf numFmtId="4" fontId="5" fillId="0" borderId="196" xfId="0" applyNumberFormat="1" applyFont="1" applyFill="1" applyBorder="1" applyAlignment="1">
      <alignment/>
    </xf>
    <xf numFmtId="4" fontId="5" fillId="0" borderId="165" xfId="0" applyNumberFormat="1" applyFont="1" applyFill="1" applyBorder="1" applyAlignment="1">
      <alignment/>
    </xf>
    <xf numFmtId="3" fontId="5" fillId="0" borderId="167" xfId="0" applyNumberFormat="1" applyFont="1" applyFill="1" applyBorder="1" applyAlignment="1">
      <alignment/>
    </xf>
    <xf numFmtId="4" fontId="5" fillId="0" borderId="197" xfId="0" applyNumberFormat="1" applyFont="1" applyFill="1" applyBorder="1" applyAlignment="1">
      <alignment/>
    </xf>
    <xf numFmtId="3" fontId="5" fillId="0" borderId="198" xfId="0" applyNumberFormat="1" applyFont="1" applyFill="1" applyBorder="1" applyAlignment="1">
      <alignment/>
    </xf>
    <xf numFmtId="4" fontId="5" fillId="0" borderId="168" xfId="0" applyNumberFormat="1" applyFont="1" applyFill="1" applyBorder="1" applyAlignment="1">
      <alignment/>
    </xf>
    <xf numFmtId="4" fontId="5" fillId="0" borderId="199" xfId="0" applyNumberFormat="1" applyFont="1" applyFill="1" applyBorder="1" applyAlignment="1">
      <alignment/>
    </xf>
    <xf numFmtId="3" fontId="5" fillId="0" borderId="199" xfId="0" applyNumberFormat="1" applyFont="1" applyFill="1" applyBorder="1" applyAlignment="1">
      <alignment/>
    </xf>
    <xf numFmtId="3" fontId="5" fillId="0" borderId="200" xfId="0" applyNumberFormat="1" applyFont="1" applyFill="1" applyBorder="1" applyAlignment="1">
      <alignment/>
    </xf>
    <xf numFmtId="4" fontId="5" fillId="0" borderId="201" xfId="0" applyNumberFormat="1" applyFont="1" applyFill="1" applyBorder="1" applyAlignment="1">
      <alignment/>
    </xf>
    <xf numFmtId="4" fontId="5" fillId="0" borderId="202" xfId="0" applyNumberFormat="1" applyFont="1" applyFill="1" applyBorder="1" applyAlignment="1">
      <alignment/>
    </xf>
    <xf numFmtId="3" fontId="5" fillId="0" borderId="203" xfId="0" applyNumberFormat="1" applyFont="1" applyFill="1" applyBorder="1" applyAlignment="1">
      <alignment/>
    </xf>
    <xf numFmtId="4" fontId="5" fillId="0" borderId="204" xfId="0" applyNumberFormat="1" applyFont="1" applyFill="1" applyBorder="1" applyAlignment="1">
      <alignment/>
    </xf>
    <xf numFmtId="3" fontId="5" fillId="0" borderId="205" xfId="0" applyNumberFormat="1" applyFont="1" applyFill="1" applyBorder="1" applyAlignment="1">
      <alignment/>
    </xf>
    <xf numFmtId="4" fontId="5" fillId="0" borderId="20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64" fillId="0" borderId="0" xfId="0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2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1" fillId="0" borderId="207" xfId="0" applyFont="1" applyBorder="1" applyAlignment="1">
      <alignment/>
    </xf>
    <xf numFmtId="0" fontId="41" fillId="0" borderId="60" xfId="0" applyFont="1" applyBorder="1" applyAlignment="1">
      <alignment/>
    </xf>
    <xf numFmtId="0" fontId="32" fillId="0" borderId="153" xfId="0" applyFont="1" applyBorder="1" applyAlignment="1">
      <alignment/>
    </xf>
    <xf numFmtId="0" fontId="41" fillId="0" borderId="44" xfId="0" applyFont="1" applyBorder="1" applyAlignment="1">
      <alignment/>
    </xf>
    <xf numFmtId="0" fontId="32" fillId="0" borderId="144" xfId="0" applyFont="1" applyBorder="1" applyAlignment="1">
      <alignment horizontal="center"/>
    </xf>
    <xf numFmtId="0" fontId="41" fillId="0" borderId="154" xfId="0" applyFont="1" applyBorder="1" applyAlignment="1">
      <alignment horizontal="center" wrapText="1"/>
    </xf>
    <xf numFmtId="0" fontId="41" fillId="0" borderId="154" xfId="0" applyFont="1" applyBorder="1" applyAlignment="1">
      <alignment horizontal="centerContinuous" vertical="center" wrapText="1"/>
    </xf>
    <xf numFmtId="0" fontId="41" fillId="0" borderId="154" xfId="0" applyFont="1" applyBorder="1" applyAlignment="1">
      <alignment horizontal="center" vertical="center" wrapText="1"/>
    </xf>
    <xf numFmtId="0" fontId="41" fillId="0" borderId="139" xfId="0" applyFont="1" applyBorder="1" applyAlignment="1">
      <alignment/>
    </xf>
    <xf numFmtId="0" fontId="41" fillId="0" borderId="154" xfId="0" applyFont="1" applyBorder="1" applyAlignment="1">
      <alignment horizontal="center"/>
    </xf>
    <xf numFmtId="0" fontId="41" fillId="0" borderId="154" xfId="0" applyFont="1" applyBorder="1" applyAlignment="1">
      <alignment/>
    </xf>
    <xf numFmtId="4" fontId="41" fillId="0" borderId="0" xfId="0" applyNumberFormat="1" applyFont="1" applyBorder="1" applyAlignment="1">
      <alignment horizontal="right"/>
    </xf>
    <xf numFmtId="4" fontId="41" fillId="0" borderId="154" xfId="0" applyNumberFormat="1" applyFont="1" applyBorder="1" applyAlignment="1">
      <alignment horizontal="right"/>
    </xf>
    <xf numFmtId="0" fontId="41" fillId="0" borderId="154" xfId="0" applyFont="1" applyBorder="1" applyAlignment="1">
      <alignment horizontal="right"/>
    </xf>
    <xf numFmtId="0" fontId="11" fillId="0" borderId="118" xfId="0" applyFont="1" applyFill="1" applyBorder="1" applyAlignment="1">
      <alignment horizontal="left" wrapText="1" indent="1"/>
    </xf>
    <xf numFmtId="2" fontId="0" fillId="0" borderId="13" xfId="0" applyNumberFormat="1" applyBorder="1" applyAlignment="1">
      <alignment horizontal="center"/>
    </xf>
    <xf numFmtId="2" fontId="16" fillId="0" borderId="134" xfId="0" applyNumberFormat="1" applyFont="1" applyFill="1" applyBorder="1" applyAlignment="1">
      <alignment horizontal="center"/>
    </xf>
    <xf numFmtId="0" fontId="11" fillId="0" borderId="105" xfId="0" applyFont="1" applyFill="1" applyBorder="1" applyAlignment="1">
      <alignment horizontal="left" wrapText="1" indent="1"/>
    </xf>
    <xf numFmtId="0" fontId="11" fillId="0" borderId="208" xfId="0" applyFont="1" applyFill="1" applyBorder="1" applyAlignment="1">
      <alignment/>
    </xf>
    <xf numFmtId="2" fontId="0" fillId="0" borderId="137" xfId="0" applyNumberFormat="1" applyBorder="1" applyAlignment="1">
      <alignment horizontal="center"/>
    </xf>
    <xf numFmtId="2" fontId="16" fillId="0" borderId="138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23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right" indent="1"/>
    </xf>
    <xf numFmtId="0" fontId="33" fillId="0" borderId="147" xfId="0" applyFont="1" applyFill="1" applyBorder="1" applyAlignment="1">
      <alignment horizontal="center" wrapText="1"/>
    </xf>
    <xf numFmtId="0" fontId="33" fillId="0" borderId="38" xfId="0" applyFont="1" applyFill="1" applyBorder="1" applyAlignment="1">
      <alignment horizontal="center" wrapText="1"/>
    </xf>
    <xf numFmtId="0" fontId="11" fillId="0" borderId="120" xfId="0" applyFont="1" applyFill="1" applyBorder="1" applyAlignment="1">
      <alignment horizontal="center"/>
    </xf>
    <xf numFmtId="0" fontId="11" fillId="0" borderId="121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122" xfId="0" applyFont="1" applyFill="1" applyBorder="1" applyAlignment="1">
      <alignment horizontal="center"/>
    </xf>
    <xf numFmtId="0" fontId="11" fillId="0" borderId="149" xfId="0" applyFont="1" applyFill="1" applyBorder="1" applyAlignment="1">
      <alignment horizontal="center"/>
    </xf>
    <xf numFmtId="0" fontId="11" fillId="0" borderId="209" xfId="0" applyFont="1" applyFill="1" applyBorder="1" applyAlignment="1">
      <alignment horizontal="center"/>
    </xf>
    <xf numFmtId="0" fontId="11" fillId="0" borderId="147" xfId="0" applyFont="1" applyFill="1" applyBorder="1" applyAlignment="1">
      <alignment horizontal="center"/>
    </xf>
    <xf numFmtId="4" fontId="11" fillId="0" borderId="63" xfId="0" applyNumberFormat="1" applyFont="1" applyFill="1" applyBorder="1" applyAlignment="1">
      <alignment/>
    </xf>
    <xf numFmtId="4" fontId="11" fillId="0" borderId="59" xfId="0" applyNumberFormat="1" applyFont="1" applyFill="1" applyBorder="1" applyAlignment="1">
      <alignment/>
    </xf>
    <xf numFmtId="4" fontId="11" fillId="0" borderId="57" xfId="0" applyNumberFormat="1" applyFont="1" applyFill="1" applyBorder="1" applyAlignment="1">
      <alignment/>
    </xf>
    <xf numFmtId="4" fontId="16" fillId="0" borderId="134" xfId="0" applyNumberFormat="1" applyFont="1" applyFill="1" applyBorder="1" applyAlignment="1">
      <alignment horizontal="right" indent="1"/>
    </xf>
    <xf numFmtId="3" fontId="16" fillId="0" borderId="133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3" fontId="0" fillId="0" borderId="41" xfId="0" applyNumberFormat="1" applyBorder="1" applyAlignment="1">
      <alignment horizontal="right"/>
    </xf>
    <xf numFmtId="3" fontId="0" fillId="0" borderId="61" xfId="0" applyNumberFormat="1" applyBorder="1" applyAlignment="1">
      <alignment horizontal="right"/>
    </xf>
    <xf numFmtId="3" fontId="0" fillId="0" borderId="120" xfId="0" applyNumberFormat="1" applyBorder="1" applyAlignment="1">
      <alignment horizontal="right"/>
    </xf>
    <xf numFmtId="1" fontId="16" fillId="0" borderId="61" xfId="0" applyNumberFormat="1" applyFont="1" applyFill="1" applyBorder="1" applyAlignment="1">
      <alignment horizontal="right"/>
    </xf>
    <xf numFmtId="0" fontId="33" fillId="0" borderId="37" xfId="0" applyFont="1" applyFill="1" applyBorder="1" applyAlignment="1">
      <alignment horizontal="right" wrapText="1"/>
    </xf>
    <xf numFmtId="0" fontId="33" fillId="0" borderId="56" xfId="0" applyFont="1" applyFill="1" applyBorder="1" applyAlignment="1">
      <alignment horizontal="right" wrapText="1"/>
    </xf>
    <xf numFmtId="0" fontId="33" fillId="0" borderId="61" xfId="0" applyFont="1" applyFill="1" applyBorder="1" applyAlignment="1">
      <alignment horizontal="right" wrapText="1"/>
    </xf>
    <xf numFmtId="0" fontId="11" fillId="0" borderId="61" xfId="0" applyFont="1" applyFill="1" applyBorder="1" applyAlignment="1">
      <alignment horizontal="right"/>
    </xf>
    <xf numFmtId="0" fontId="11" fillId="0" borderId="122" xfId="0" applyFont="1" applyFill="1" applyBorder="1" applyAlignment="1">
      <alignment horizontal="right"/>
    </xf>
    <xf numFmtId="0" fontId="33" fillId="0" borderId="41" xfId="0" applyFont="1" applyFill="1" applyBorder="1" applyAlignment="1">
      <alignment horizontal="right" wrapText="1"/>
    </xf>
    <xf numFmtId="0" fontId="33" fillId="0" borderId="40" xfId="0" applyFont="1" applyFill="1" applyBorder="1" applyAlignment="1">
      <alignment horizontal="right" wrapText="1"/>
    </xf>
    <xf numFmtId="0" fontId="33" fillId="0" borderId="147" xfId="0" applyFont="1" applyFill="1" applyBorder="1" applyAlignment="1">
      <alignment horizontal="right" wrapText="1"/>
    </xf>
    <xf numFmtId="0" fontId="11" fillId="0" borderId="147" xfId="0" applyFont="1" applyFill="1" applyBorder="1" applyAlignment="1">
      <alignment horizontal="right"/>
    </xf>
    <xf numFmtId="0" fontId="11" fillId="0" borderId="148" xfId="0" applyFont="1" applyFill="1" applyBorder="1" applyAlignment="1">
      <alignment horizontal="right"/>
    </xf>
    <xf numFmtId="3" fontId="16" fillId="0" borderId="41" xfId="0" applyNumberFormat="1" applyFont="1" applyFill="1" applyBorder="1" applyAlignment="1">
      <alignment horizontal="right"/>
    </xf>
    <xf numFmtId="3" fontId="16" fillId="0" borderId="61" xfId="0" applyNumberFormat="1" applyFont="1" applyFill="1" applyBorder="1" applyAlignment="1">
      <alignment horizontal="right"/>
    </xf>
    <xf numFmtId="4" fontId="16" fillId="0" borderId="122" xfId="0" applyNumberFormat="1" applyFont="1" applyFill="1" applyBorder="1" applyAlignment="1">
      <alignment horizontal="right"/>
    </xf>
    <xf numFmtId="0" fontId="16" fillId="0" borderId="41" xfId="0" applyFont="1" applyFill="1" applyBorder="1" applyAlignment="1">
      <alignment horizontal="right"/>
    </xf>
    <xf numFmtId="0" fontId="16" fillId="0" borderId="61" xfId="0" applyFont="1" applyFill="1" applyBorder="1" applyAlignment="1">
      <alignment horizontal="right"/>
    </xf>
    <xf numFmtId="4" fontId="11" fillId="0" borderId="122" xfId="0" applyNumberFormat="1" applyFont="1" applyFill="1" applyBorder="1" applyAlignment="1">
      <alignment horizontal="right"/>
    </xf>
    <xf numFmtId="3" fontId="16" fillId="0" borderId="58" xfId="0" applyNumberFormat="1" applyFont="1" applyFill="1" applyBorder="1" applyAlignment="1">
      <alignment horizontal="right"/>
    </xf>
    <xf numFmtId="3" fontId="16" fillId="0" borderId="127" xfId="0" applyNumberFormat="1" applyFont="1" applyFill="1" applyBorder="1" applyAlignment="1">
      <alignment horizontal="right"/>
    </xf>
    <xf numFmtId="4" fontId="16" fillId="0" borderId="128" xfId="0" applyNumberFormat="1" applyFont="1" applyFill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11" fillId="0" borderId="61" xfId="0" applyNumberFormat="1" applyFont="1" applyBorder="1" applyAlignment="1">
      <alignment horizontal="right"/>
    </xf>
    <xf numFmtId="3" fontId="11" fillId="0" borderId="124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120" xfId="0" applyNumberFormat="1" applyFont="1" applyBorder="1" applyAlignment="1">
      <alignment horizontal="right"/>
    </xf>
    <xf numFmtId="1" fontId="11" fillId="0" borderId="61" xfId="0" applyNumberFormat="1" applyFont="1" applyBorder="1" applyAlignment="1">
      <alignment horizontal="right"/>
    </xf>
    <xf numFmtId="4" fontId="11" fillId="0" borderId="122" xfId="0" applyNumberFormat="1" applyFont="1" applyBorder="1" applyAlignment="1">
      <alignment horizontal="right"/>
    </xf>
    <xf numFmtId="3" fontId="11" fillId="0" borderId="150" xfId="0" applyNumberFormat="1" applyFont="1" applyBorder="1" applyAlignment="1">
      <alignment horizontal="center"/>
    </xf>
    <xf numFmtId="3" fontId="11" fillId="0" borderId="127" xfId="0" applyNumberFormat="1" applyFont="1" applyBorder="1" applyAlignment="1">
      <alignment horizontal="center"/>
    </xf>
    <xf numFmtId="1" fontId="11" fillId="0" borderId="127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125" xfId="0" applyNumberFormat="1" applyFont="1" applyBorder="1" applyAlignment="1">
      <alignment horizontal="center"/>
    </xf>
    <xf numFmtId="0" fontId="33" fillId="0" borderId="63" xfId="0" applyFont="1" applyFill="1" applyBorder="1" applyAlignment="1">
      <alignment horizontal="center" wrapText="1"/>
    </xf>
    <xf numFmtId="0" fontId="33" fillId="0" borderId="59" xfId="0" applyFont="1" applyFill="1" applyBorder="1" applyAlignment="1">
      <alignment horizontal="center" wrapText="1"/>
    </xf>
    <xf numFmtId="0" fontId="33" fillId="0" borderId="57" xfId="0" applyFont="1" applyFill="1" applyBorder="1" applyAlignment="1">
      <alignment horizontal="center" wrapText="1"/>
    </xf>
    <xf numFmtId="3" fontId="0" fillId="0" borderId="64" xfId="0" applyNumberForma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0" fillId="0" borderId="115" xfId="0" applyNumberFormat="1" applyBorder="1" applyAlignment="1">
      <alignment horizontal="right"/>
    </xf>
    <xf numFmtId="3" fontId="0" fillId="0" borderId="116" xfId="0" applyNumberFormat="1" applyBorder="1" applyAlignment="1">
      <alignment horizontal="right"/>
    </xf>
    <xf numFmtId="2" fontId="16" fillId="0" borderId="64" xfId="0" applyNumberFormat="1" applyFont="1" applyFill="1" applyBorder="1" applyAlignment="1">
      <alignment horizontal="right"/>
    </xf>
    <xf numFmtId="2" fontId="0" fillId="0" borderId="53" xfId="0" applyNumberFormat="1" applyBorder="1" applyAlignment="1">
      <alignment horizontal="right"/>
    </xf>
    <xf numFmtId="2" fontId="16" fillId="0" borderId="51" xfId="0" applyNumberFormat="1" applyFont="1" applyFill="1" applyBorder="1" applyAlignment="1">
      <alignment horizontal="right"/>
    </xf>
    <xf numFmtId="3" fontId="0" fillId="0" borderId="122" xfId="0" applyNumberFormat="1" applyBorder="1" applyAlignment="1">
      <alignment horizontal="right"/>
    </xf>
    <xf numFmtId="3" fontId="0" fillId="0" borderId="121" xfId="0" applyNumberFormat="1" applyBorder="1" applyAlignment="1">
      <alignment horizontal="right"/>
    </xf>
    <xf numFmtId="2" fontId="16" fillId="0" borderId="41" xfId="0" applyNumberFormat="1" applyFont="1" applyFill="1" applyBorder="1" applyAlignment="1">
      <alignment horizontal="right"/>
    </xf>
    <xf numFmtId="2" fontId="0" fillId="0" borderId="61" xfId="0" applyNumberFormat="1" applyBorder="1" applyAlignment="1">
      <alignment horizontal="right"/>
    </xf>
    <xf numFmtId="2" fontId="16" fillId="0" borderId="122" xfId="0" applyNumberFormat="1" applyFont="1" applyFill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127" xfId="0" applyNumberFormat="1" applyBorder="1" applyAlignment="1">
      <alignment horizontal="right"/>
    </xf>
    <xf numFmtId="3" fontId="0" fillId="0" borderId="128" xfId="0" applyNumberFormat="1" applyBorder="1" applyAlignment="1">
      <alignment horizontal="right"/>
    </xf>
    <xf numFmtId="3" fontId="0" fillId="0" borderId="129" xfId="0" applyNumberFormat="1" applyBorder="1" applyAlignment="1">
      <alignment horizontal="right"/>
    </xf>
    <xf numFmtId="3" fontId="0" fillId="0" borderId="130" xfId="0" applyNumberFormat="1" applyBorder="1" applyAlignment="1">
      <alignment horizontal="right"/>
    </xf>
    <xf numFmtId="2" fontId="0" fillId="0" borderId="58" xfId="0" applyNumberFormat="1" applyBorder="1" applyAlignment="1">
      <alignment horizontal="right"/>
    </xf>
    <xf numFmtId="2" fontId="0" fillId="0" borderId="127" xfId="0" applyNumberFormat="1" applyBorder="1" applyAlignment="1">
      <alignment horizontal="right"/>
    </xf>
    <xf numFmtId="2" fontId="0" fillId="0" borderId="128" xfId="0" applyNumberFormat="1" applyBorder="1" applyAlignment="1">
      <alignment horizontal="right"/>
    </xf>
    <xf numFmtId="3" fontId="16" fillId="0" borderId="64" xfId="0" applyNumberFormat="1" applyFont="1" applyFill="1" applyBorder="1" applyAlignment="1">
      <alignment horizontal="right"/>
    </xf>
    <xf numFmtId="3" fontId="16" fillId="0" borderId="53" xfId="0" applyNumberFormat="1" applyFont="1" applyFill="1" applyBorder="1" applyAlignment="1">
      <alignment horizontal="right"/>
    </xf>
    <xf numFmtId="3" fontId="16" fillId="0" borderId="115" xfId="0" applyNumberFormat="1" applyFont="1" applyFill="1" applyBorder="1" applyAlignment="1">
      <alignment horizontal="right"/>
    </xf>
    <xf numFmtId="3" fontId="16" fillId="0" borderId="116" xfId="0" applyNumberFormat="1" applyFont="1" applyFill="1" applyBorder="1" applyAlignment="1">
      <alignment horizontal="right"/>
    </xf>
    <xf numFmtId="3" fontId="16" fillId="0" borderId="51" xfId="0" applyNumberFormat="1" applyFont="1" applyFill="1" applyBorder="1" applyAlignment="1">
      <alignment horizontal="right"/>
    </xf>
    <xf numFmtId="177" fontId="16" fillId="0" borderId="62" xfId="0" applyNumberFormat="1" applyFont="1" applyFill="1" applyBorder="1" applyAlignment="1">
      <alignment horizontal="right"/>
    </xf>
    <xf numFmtId="177" fontId="16" fillId="0" borderId="53" xfId="0" applyNumberFormat="1" applyFont="1" applyFill="1" applyBorder="1" applyAlignment="1">
      <alignment horizontal="right"/>
    </xf>
    <xf numFmtId="177" fontId="16" fillId="0" borderId="51" xfId="0" applyNumberFormat="1" applyFont="1" applyFill="1" applyBorder="1" applyAlignment="1">
      <alignment horizontal="right"/>
    </xf>
    <xf numFmtId="0" fontId="37" fillId="0" borderId="41" xfId="0" applyFont="1" applyBorder="1" applyAlignment="1">
      <alignment horizontal="right"/>
    </xf>
    <xf numFmtId="0" fontId="37" fillId="0" borderId="61" xfId="0" applyFont="1" applyBorder="1" applyAlignment="1">
      <alignment horizontal="right"/>
    </xf>
    <xf numFmtId="3" fontId="16" fillId="0" borderId="120" xfId="0" applyNumberFormat="1" applyFont="1" applyFill="1" applyBorder="1" applyAlignment="1">
      <alignment horizontal="right"/>
    </xf>
    <xf numFmtId="3" fontId="16" fillId="0" borderId="121" xfId="0" applyNumberFormat="1" applyFont="1" applyFill="1" applyBorder="1" applyAlignment="1">
      <alignment horizontal="right"/>
    </xf>
    <xf numFmtId="3" fontId="16" fillId="0" borderId="122" xfId="0" applyNumberFormat="1" applyFont="1" applyFill="1" applyBorder="1" applyAlignment="1">
      <alignment horizontal="right"/>
    </xf>
    <xf numFmtId="177" fontId="16" fillId="0" borderId="45" xfId="0" applyNumberFormat="1" applyFont="1" applyFill="1" applyBorder="1" applyAlignment="1">
      <alignment horizontal="right"/>
    </xf>
    <xf numFmtId="177" fontId="16" fillId="0" borderId="61" xfId="0" applyNumberFormat="1" applyFont="1" applyFill="1" applyBorder="1" applyAlignment="1">
      <alignment horizontal="right"/>
    </xf>
    <xf numFmtId="177" fontId="16" fillId="0" borderId="122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3" fontId="16" fillId="0" borderId="150" xfId="0" applyNumberFormat="1" applyFont="1" applyFill="1" applyBorder="1" applyAlignment="1">
      <alignment horizontal="right"/>
    </xf>
    <xf numFmtId="3" fontId="16" fillId="0" borderId="124" xfId="0" applyNumberFormat="1" applyFont="1" applyFill="1" applyBorder="1" applyAlignment="1">
      <alignment horizontal="right"/>
    </xf>
    <xf numFmtId="3" fontId="16" fillId="0" borderId="210" xfId="0" applyNumberFormat="1" applyFont="1" applyFill="1" applyBorder="1" applyAlignment="1">
      <alignment horizontal="right"/>
    </xf>
    <xf numFmtId="3" fontId="16" fillId="0" borderId="125" xfId="0" applyNumberFormat="1" applyFont="1" applyFill="1" applyBorder="1" applyAlignment="1">
      <alignment horizontal="right"/>
    </xf>
    <xf numFmtId="177" fontId="16" fillId="0" borderId="27" xfId="0" applyNumberFormat="1" applyFont="1" applyFill="1" applyBorder="1" applyAlignment="1">
      <alignment horizontal="right"/>
    </xf>
    <xf numFmtId="177" fontId="16" fillId="0" borderId="28" xfId="0" applyNumberFormat="1" applyFont="1" applyFill="1" applyBorder="1" applyAlignment="1">
      <alignment horizontal="right"/>
    </xf>
    <xf numFmtId="177" fontId="16" fillId="0" borderId="125" xfId="0" applyNumberFormat="1" applyFont="1" applyFill="1" applyBorder="1" applyAlignment="1">
      <alignment horizontal="right"/>
    </xf>
    <xf numFmtId="0" fontId="33" fillId="0" borderId="148" xfId="0" applyFont="1" applyFill="1" applyBorder="1" applyAlignment="1">
      <alignment horizontal="right" wrapText="1"/>
    </xf>
    <xf numFmtId="0" fontId="33" fillId="0" borderId="38" xfId="0" applyFont="1" applyFill="1" applyBorder="1" applyAlignment="1">
      <alignment horizontal="right" wrapText="1"/>
    </xf>
    <xf numFmtId="0" fontId="11" fillId="0" borderId="149" xfId="0" applyFont="1" applyFill="1" applyBorder="1" applyAlignment="1">
      <alignment horizontal="right"/>
    </xf>
    <xf numFmtId="0" fontId="11" fillId="0" borderId="209" xfId="0" applyFont="1" applyFill="1" applyBorder="1" applyAlignment="1">
      <alignment horizontal="right"/>
    </xf>
    <xf numFmtId="4" fontId="11" fillId="0" borderId="40" xfId="0" applyNumberFormat="1" applyFont="1" applyFill="1" applyBorder="1" applyAlignment="1">
      <alignment horizontal="right"/>
    </xf>
    <xf numFmtId="4" fontId="11" fillId="0" borderId="147" xfId="0" applyNumberFormat="1" applyFont="1" applyFill="1" applyBorder="1" applyAlignment="1">
      <alignment horizontal="right"/>
    </xf>
    <xf numFmtId="4" fontId="11" fillId="0" borderId="148" xfId="0" applyNumberFormat="1" applyFont="1" applyFill="1" applyBorder="1" applyAlignment="1">
      <alignment horizontal="right"/>
    </xf>
    <xf numFmtId="4" fontId="16" fillId="0" borderId="45" xfId="0" applyNumberFormat="1" applyFont="1" applyFill="1" applyBorder="1" applyAlignment="1">
      <alignment horizontal="right"/>
    </xf>
    <xf numFmtId="4" fontId="16" fillId="0" borderId="61" xfId="0" applyNumberFormat="1" applyFont="1" applyFill="1" applyBorder="1" applyAlignment="1">
      <alignment horizontal="right"/>
    </xf>
    <xf numFmtId="4" fontId="16" fillId="0" borderId="41" xfId="0" applyNumberFormat="1" applyFont="1" applyFill="1" applyBorder="1" applyAlignment="1">
      <alignment horizontal="right"/>
    </xf>
    <xf numFmtId="0" fontId="16" fillId="0" borderId="122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0" fontId="11" fillId="0" borderId="120" xfId="0" applyFont="1" applyFill="1" applyBorder="1" applyAlignment="1">
      <alignment horizontal="right"/>
    </xf>
    <xf numFmtId="0" fontId="11" fillId="0" borderId="121" xfId="0" applyFont="1" applyFill="1" applyBorder="1" applyAlignment="1">
      <alignment horizontal="right"/>
    </xf>
    <xf numFmtId="4" fontId="11" fillId="0" borderId="41" xfId="0" applyNumberFormat="1" applyFont="1" applyFill="1" applyBorder="1" applyAlignment="1">
      <alignment horizontal="right"/>
    </xf>
    <xf numFmtId="4" fontId="11" fillId="0" borderId="61" xfId="0" applyNumberFormat="1" applyFont="1" applyFill="1" applyBorder="1" applyAlignment="1">
      <alignment horizontal="right"/>
    </xf>
    <xf numFmtId="3" fontId="16" fillId="0" borderId="45" xfId="0" applyNumberFormat="1" applyFont="1" applyFill="1" applyBorder="1" applyAlignment="1">
      <alignment horizontal="right"/>
    </xf>
    <xf numFmtId="3" fontId="16" fillId="0" borderId="128" xfId="0" applyNumberFormat="1" applyFont="1" applyFill="1" applyBorder="1" applyAlignment="1">
      <alignment horizontal="right"/>
    </xf>
    <xf numFmtId="0" fontId="11" fillId="0" borderId="127" xfId="0" applyFont="1" applyFill="1" applyBorder="1" applyAlignment="1">
      <alignment horizontal="right"/>
    </xf>
    <xf numFmtId="0" fontId="11" fillId="0" borderId="129" xfId="0" applyFont="1" applyFill="1" applyBorder="1" applyAlignment="1">
      <alignment horizontal="right"/>
    </xf>
    <xf numFmtId="4" fontId="11" fillId="0" borderId="58" xfId="0" applyNumberFormat="1" applyFont="1" applyFill="1" applyBorder="1" applyAlignment="1">
      <alignment horizontal="right"/>
    </xf>
    <xf numFmtId="4" fontId="11" fillId="0" borderId="127" xfId="0" applyNumberFormat="1" applyFont="1" applyFill="1" applyBorder="1" applyAlignment="1">
      <alignment horizontal="right"/>
    </xf>
    <xf numFmtId="4" fontId="11" fillId="0" borderId="128" xfId="0" applyNumberFormat="1" applyFont="1" applyFill="1" applyBorder="1" applyAlignment="1">
      <alignment horizontal="right"/>
    </xf>
    <xf numFmtId="4" fontId="16" fillId="0" borderId="159" xfId="0" applyNumberFormat="1" applyFont="1" applyFill="1" applyBorder="1" applyAlignment="1">
      <alignment horizontal="right" indent="1"/>
    </xf>
    <xf numFmtId="4" fontId="16" fillId="0" borderId="51" xfId="0" applyNumberFormat="1" applyFont="1" applyFill="1" applyBorder="1" applyAlignment="1">
      <alignment horizontal="center"/>
    </xf>
    <xf numFmtId="4" fontId="16" fillId="0" borderId="122" xfId="0" applyNumberFormat="1" applyFont="1" applyFill="1" applyBorder="1" applyAlignment="1">
      <alignment horizontal="center"/>
    </xf>
    <xf numFmtId="3" fontId="26" fillId="0" borderId="58" xfId="0" applyNumberFormat="1" applyFont="1" applyBorder="1" applyAlignment="1">
      <alignment horizontal="center"/>
    </xf>
    <xf numFmtId="3" fontId="26" fillId="0" borderId="129" xfId="0" applyNumberFormat="1" applyFont="1" applyBorder="1" applyAlignment="1">
      <alignment horizontal="center"/>
    </xf>
    <xf numFmtId="4" fontId="16" fillId="0" borderId="128" xfId="0" applyNumberFormat="1" applyFont="1" applyFill="1" applyBorder="1" applyAlignment="1">
      <alignment horizontal="center"/>
    </xf>
    <xf numFmtId="0" fontId="16" fillId="0" borderId="51" xfId="0" applyFont="1" applyFill="1" applyBorder="1" applyAlignment="1">
      <alignment/>
    </xf>
    <xf numFmtId="0" fontId="16" fillId="0" borderId="122" xfId="0" applyFont="1" applyFill="1" applyBorder="1" applyAlignment="1">
      <alignment/>
    </xf>
    <xf numFmtId="0" fontId="16" fillId="0" borderId="128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0" borderId="153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4" fontId="16" fillId="0" borderId="134" xfId="0" applyNumberFormat="1" applyFont="1" applyFill="1" applyBorder="1" applyAlignment="1">
      <alignment horizontal="center"/>
    </xf>
    <xf numFmtId="4" fontId="16" fillId="0" borderId="61" xfId="0" applyNumberFormat="1" applyFont="1" applyFill="1" applyBorder="1" applyAlignment="1">
      <alignment horizontal="center"/>
    </xf>
    <xf numFmtId="0" fontId="33" fillId="0" borderId="211" xfId="0" applyFont="1" applyFill="1" applyBorder="1" applyAlignment="1">
      <alignment horizontal="center" wrapText="1"/>
    </xf>
    <xf numFmtId="0" fontId="11" fillId="0" borderId="147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148" xfId="0" applyFont="1" applyFill="1" applyBorder="1" applyAlignment="1">
      <alignment/>
    </xf>
    <xf numFmtId="3" fontId="16" fillId="0" borderId="61" xfId="0" applyNumberFormat="1" applyFont="1" applyBorder="1" applyAlignment="1">
      <alignment horizontal="center"/>
    </xf>
    <xf numFmtId="3" fontId="37" fillId="0" borderId="6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11" fillId="0" borderId="0" xfId="48" applyFont="1" applyAlignment="1">
      <alignment vertical="center"/>
      <protection/>
    </xf>
    <xf numFmtId="0" fontId="82" fillId="0" borderId="0" xfId="48" applyFont="1" applyFill="1" applyBorder="1" applyAlignment="1">
      <alignment vertical="center"/>
      <protection/>
    </xf>
    <xf numFmtId="0" fontId="33" fillId="0" borderId="0" xfId="48" applyFont="1" applyAlignment="1">
      <alignment horizontal="right" vertical="center"/>
      <protection/>
    </xf>
    <xf numFmtId="0" fontId="83" fillId="0" borderId="0" xfId="48" applyFont="1" applyAlignment="1">
      <alignment vertical="center"/>
      <protection/>
    </xf>
    <xf numFmtId="0" fontId="16" fillId="0" borderId="0" xfId="0" applyFont="1" applyAlignment="1">
      <alignment horizontal="left" vertical="center"/>
    </xf>
    <xf numFmtId="0" fontId="11" fillId="0" borderId="0" xfId="48" applyFont="1" applyAlignment="1">
      <alignment horizontal="right" vertical="center"/>
      <protection/>
    </xf>
    <xf numFmtId="0" fontId="11" fillId="0" borderId="0" xfId="48" applyFont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6" fillId="0" borderId="0" xfId="48" applyFont="1" applyAlignment="1">
      <alignment horizontal="left" vertical="center"/>
      <protection/>
    </xf>
    <xf numFmtId="0" fontId="33" fillId="0" borderId="212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83" fillId="0" borderId="213" xfId="0" applyFont="1" applyBorder="1" applyAlignment="1">
      <alignment horizontal="center"/>
    </xf>
    <xf numFmtId="0" fontId="83" fillId="0" borderId="2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215" xfId="0" applyFont="1" applyBorder="1" applyAlignment="1">
      <alignment horizontal="center"/>
    </xf>
    <xf numFmtId="0" fontId="83" fillId="0" borderId="216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217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11" fillId="0" borderId="217" xfId="0" applyFont="1" applyBorder="1" applyAlignment="1">
      <alignment horizontal="center" vertical="center" wrapText="1"/>
    </xf>
    <xf numFmtId="0" fontId="85" fillId="0" borderId="217" xfId="0" applyFont="1" applyBorder="1" applyAlignment="1">
      <alignment horizontal="center" wrapText="1"/>
    </xf>
    <xf numFmtId="0" fontId="83" fillId="0" borderId="217" xfId="0" applyFont="1" applyBorder="1" applyAlignment="1">
      <alignment horizontal="center" vertical="center"/>
    </xf>
    <xf numFmtId="0" fontId="83" fillId="0" borderId="218" xfId="0" applyFont="1" applyBorder="1" applyAlignment="1">
      <alignment horizontal="center" vertical="center"/>
    </xf>
    <xf numFmtId="0" fontId="83" fillId="0" borderId="105" xfId="0" applyFont="1" applyBorder="1" applyAlignment="1">
      <alignment horizontal="center" vertical="center"/>
    </xf>
    <xf numFmtId="0" fontId="83" fillId="0" borderId="105" xfId="0" applyFont="1" applyFill="1" applyBorder="1" applyAlignment="1">
      <alignment horizontal="center" vertical="center"/>
    </xf>
    <xf numFmtId="0" fontId="86" fillId="0" borderId="217" xfId="0" applyFont="1" applyBorder="1" applyAlignment="1">
      <alignment horizontal="center" vertical="center"/>
    </xf>
    <xf numFmtId="0" fontId="86" fillId="0" borderId="218" xfId="0" applyFont="1" applyBorder="1" applyAlignment="1">
      <alignment horizontal="center" vertical="center"/>
    </xf>
    <xf numFmtId="0" fontId="86" fillId="0" borderId="105" xfId="0" applyFont="1" applyBorder="1" applyAlignment="1">
      <alignment horizontal="center" vertical="center"/>
    </xf>
    <xf numFmtId="0" fontId="86" fillId="0" borderId="105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217" xfId="0" applyFont="1" applyBorder="1" applyAlignment="1">
      <alignment wrapText="1"/>
    </xf>
    <xf numFmtId="4" fontId="83" fillId="0" borderId="105" xfId="0" applyNumberFormat="1" applyFont="1" applyBorder="1" applyAlignment="1">
      <alignment wrapText="1"/>
    </xf>
    <xf numFmtId="4" fontId="83" fillId="0" borderId="217" xfId="0" applyNumberFormat="1" applyFont="1" applyBorder="1" applyAlignment="1">
      <alignment wrapText="1"/>
    </xf>
    <xf numFmtId="4" fontId="83" fillId="0" borderId="218" xfId="0" applyNumberFormat="1" applyFont="1" applyBorder="1" applyAlignment="1">
      <alignment wrapText="1"/>
    </xf>
    <xf numFmtId="3" fontId="83" fillId="0" borderId="0" xfId="0" applyNumberFormat="1" applyFont="1" applyFill="1" applyBorder="1" applyAlignment="1">
      <alignment wrapText="1"/>
    </xf>
    <xf numFmtId="3" fontId="11" fillId="0" borderId="105" xfId="0" applyNumberFormat="1" applyFont="1" applyBorder="1" applyAlignment="1">
      <alignment wrapText="1"/>
    </xf>
    <xf numFmtId="4" fontId="11" fillId="0" borderId="105" xfId="0" applyNumberFormat="1" applyFont="1" applyBorder="1" applyAlignment="1">
      <alignment wrapText="1"/>
    </xf>
    <xf numFmtId="4" fontId="11" fillId="0" borderId="217" xfId="0" applyNumberFormat="1" applyFont="1" applyBorder="1" applyAlignment="1">
      <alignment wrapText="1"/>
    </xf>
    <xf numFmtId="4" fontId="11" fillId="0" borderId="218" xfId="0" applyNumberFormat="1" applyFont="1" applyBorder="1" applyAlignment="1">
      <alignment wrapText="1"/>
    </xf>
    <xf numFmtId="4" fontId="11" fillId="0" borderId="105" xfId="0" applyNumberFormat="1" applyFont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 horizontal="right" vertical="center"/>
    </xf>
    <xf numFmtId="3" fontId="11" fillId="0" borderId="105" xfId="0" applyNumberFormat="1" applyFont="1" applyFill="1" applyBorder="1" applyAlignment="1">
      <alignment wrapText="1"/>
    </xf>
    <xf numFmtId="4" fontId="11" fillId="0" borderId="219" xfId="0" applyNumberFormat="1" applyFont="1" applyBorder="1" applyAlignment="1">
      <alignment wrapText="1"/>
    </xf>
    <xf numFmtId="3" fontId="83" fillId="0" borderId="105" xfId="0" applyNumberFormat="1" applyFont="1" applyBorder="1" applyAlignment="1">
      <alignment wrapText="1"/>
    </xf>
    <xf numFmtId="4" fontId="83" fillId="0" borderId="219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83" fillId="0" borderId="0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 shrinkToFi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justify"/>
    </xf>
    <xf numFmtId="0" fontId="13" fillId="0" borderId="0" xfId="50" applyFont="1" applyFill="1">
      <alignment/>
      <protection/>
    </xf>
    <xf numFmtId="0" fontId="23" fillId="0" borderId="0" xfId="50" applyFont="1" applyFill="1">
      <alignment/>
      <protection/>
    </xf>
    <xf numFmtId="0" fontId="41" fillId="0" borderId="0" xfId="50">
      <alignment/>
      <protection/>
    </xf>
    <xf numFmtId="49" fontId="0" fillId="0" borderId="0" xfId="50" applyNumberFormat="1" applyFont="1" applyFill="1" applyAlignment="1">
      <alignment horizontal="right"/>
      <protection/>
    </xf>
    <xf numFmtId="0" fontId="22" fillId="0" borderId="0" xfId="50" applyFont="1" applyFill="1" applyAlignment="1">
      <alignment horizontal="centerContinuous" vertical="center"/>
      <protection/>
    </xf>
    <xf numFmtId="0" fontId="13" fillId="0" borderId="0" xfId="50" applyFont="1" applyFill="1" applyAlignment="1">
      <alignment horizontal="centerContinuous" vertical="center"/>
      <protection/>
    </xf>
    <xf numFmtId="0" fontId="23" fillId="0" borderId="0" xfId="50" applyFont="1" applyFill="1" applyAlignment="1">
      <alignment horizontal="centerContinuous" vertical="center"/>
      <protection/>
    </xf>
    <xf numFmtId="0" fontId="13" fillId="0" borderId="0" xfId="50" applyNumberFormat="1" applyFont="1" applyAlignment="1">
      <alignment horizontal="centerContinuous" vertical="center"/>
      <protection/>
    </xf>
    <xf numFmtId="0" fontId="54" fillId="0" borderId="0" xfId="50" applyFont="1" applyFill="1" applyAlignment="1">
      <alignment horizontal="left"/>
      <protection/>
    </xf>
    <xf numFmtId="0" fontId="54" fillId="0" borderId="0" xfId="50" applyFont="1" applyFill="1" applyAlignment="1">
      <alignment horizontal="left" vertical="center"/>
      <protection/>
    </xf>
    <xf numFmtId="0" fontId="24" fillId="0" borderId="0" xfId="50" applyFont="1" applyFill="1" applyAlignment="1">
      <alignment horizontal="centerContinuous"/>
      <protection/>
    </xf>
    <xf numFmtId="0" fontId="55" fillId="0" borderId="0" xfId="50" applyFont="1" applyFill="1" applyAlignment="1">
      <alignment horizontal="centerContinuous"/>
      <protection/>
    </xf>
    <xf numFmtId="0" fontId="13" fillId="0" borderId="0" xfId="50" applyNumberFormat="1" applyFont="1" applyAlignment="1">
      <alignment horizontal="centerContinuous"/>
      <protection/>
    </xf>
    <xf numFmtId="0" fontId="6" fillId="0" borderId="0" xfId="50" applyFont="1" applyFill="1" applyAlignment="1">
      <alignment/>
      <protection/>
    </xf>
    <xf numFmtId="179" fontId="0" fillId="0" borderId="0" xfId="50" applyNumberFormat="1" applyFont="1" applyFill="1" applyAlignment="1">
      <alignment horizontal="right"/>
      <protection/>
    </xf>
    <xf numFmtId="169" fontId="0" fillId="0" borderId="0" xfId="50" applyNumberFormat="1" applyFont="1" applyFill="1" applyAlignment="1">
      <alignment horizontal="right"/>
      <protection/>
    </xf>
    <xf numFmtId="0" fontId="0" fillId="0" borderId="0" xfId="50" applyNumberFormat="1" applyFont="1" applyAlignment="1">
      <alignment horizontal="right" vertical="top"/>
      <protection/>
    </xf>
    <xf numFmtId="0" fontId="5" fillId="0" borderId="220" xfId="50" applyFont="1" applyFill="1" applyBorder="1">
      <alignment/>
      <protection/>
    </xf>
    <xf numFmtId="0" fontId="0" fillId="0" borderId="180" xfId="50" applyFont="1" applyFill="1" applyBorder="1" applyAlignment="1">
      <alignment horizontal="center" vertical="center" wrapText="1"/>
      <protection/>
    </xf>
    <xf numFmtId="0" fontId="41" fillId="0" borderId="180" xfId="50" applyFill="1" applyBorder="1" applyAlignment="1">
      <alignment horizontal="center"/>
      <protection/>
    </xf>
    <xf numFmtId="0" fontId="13" fillId="0" borderId="13" xfId="50" applyNumberFormat="1" applyFont="1" applyBorder="1" applyAlignment="1">
      <alignment horizontal="center" vertical="center" wrapText="1"/>
      <protection/>
    </xf>
    <xf numFmtId="0" fontId="0" fillId="0" borderId="12" xfId="50" applyFont="1" applyFill="1" applyBorder="1" applyAlignment="1">
      <alignment horizontal="center" vertical="center" wrapText="1"/>
      <protection/>
    </xf>
    <xf numFmtId="0" fontId="0" fillId="0" borderId="13" xfId="50" applyFont="1" applyFill="1" applyBorder="1" applyAlignment="1">
      <alignment horizontal="center" vertical="center" wrapText="1"/>
      <protection/>
    </xf>
    <xf numFmtId="0" fontId="13" fillId="0" borderId="11" xfId="50" applyNumberFormat="1" applyFont="1" applyFill="1" applyBorder="1" applyAlignment="1">
      <alignment horizontal="center" vertical="center" wrapText="1"/>
      <protection/>
    </xf>
    <xf numFmtId="0" fontId="5" fillId="0" borderId="142" xfId="50" applyFont="1" applyFill="1" applyBorder="1">
      <alignment/>
      <protection/>
    </xf>
    <xf numFmtId="0" fontId="0" fillId="0" borderId="65" xfId="50" applyFont="1" applyFill="1" applyBorder="1">
      <alignment/>
      <protection/>
    </xf>
    <xf numFmtId="0" fontId="8" fillId="0" borderId="65" xfId="50" applyFont="1" applyFill="1" applyBorder="1" applyAlignment="1">
      <alignment horizontal="center"/>
      <protection/>
    </xf>
    <xf numFmtId="0" fontId="56" fillId="0" borderId="65" xfId="50" applyFont="1" applyFill="1" applyBorder="1" applyAlignment="1">
      <alignment horizontal="center" vertical="center" wrapText="1"/>
      <protection/>
    </xf>
    <xf numFmtId="0" fontId="43" fillId="0" borderId="151" xfId="50" applyFont="1" applyFill="1" applyBorder="1" applyAlignment="1">
      <alignment horizontal="center" vertical="center" wrapText="1"/>
      <protection/>
    </xf>
    <xf numFmtId="49" fontId="57" fillId="0" borderId="42" xfId="50" applyNumberFormat="1" applyFont="1" applyBorder="1" applyAlignment="1">
      <alignment horizontal="center" vertical="center" wrapText="1"/>
      <protection/>
    </xf>
    <xf numFmtId="0" fontId="22" fillId="0" borderId="220" xfId="50" applyFont="1" applyFill="1" applyBorder="1" applyAlignment="1">
      <alignment vertical="center"/>
      <protection/>
    </xf>
    <xf numFmtId="0" fontId="58" fillId="0" borderId="181" xfId="50" applyFont="1" applyFill="1" applyBorder="1" applyAlignment="1">
      <alignment horizontal="center"/>
      <protection/>
    </xf>
    <xf numFmtId="0" fontId="59" fillId="0" borderId="181" xfId="50" applyFont="1" applyFill="1" applyBorder="1" applyAlignment="1">
      <alignment horizontal="center"/>
      <protection/>
    </xf>
    <xf numFmtId="179" fontId="0" fillId="0" borderId="181" xfId="50" applyNumberFormat="1" applyFont="1" applyFill="1" applyBorder="1" applyAlignment="1">
      <alignment horizontal="right"/>
      <protection/>
    </xf>
    <xf numFmtId="4" fontId="0" fillId="0" borderId="181" xfId="50" applyNumberFormat="1" applyFont="1" applyFill="1" applyBorder="1" applyAlignment="1">
      <alignment horizontal="right"/>
      <protection/>
    </xf>
    <xf numFmtId="0" fontId="0" fillId="0" borderId="11" xfId="50" applyFont="1" applyBorder="1" applyAlignment="1">
      <alignment horizontal="right"/>
      <protection/>
    </xf>
    <xf numFmtId="0" fontId="13" fillId="0" borderId="63" xfId="50" applyFont="1" applyBorder="1">
      <alignment/>
      <protection/>
    </xf>
    <xf numFmtId="180" fontId="54" fillId="0" borderId="23" xfId="50" applyNumberFormat="1" applyFont="1" applyBorder="1" applyAlignment="1">
      <alignment horizontal="left" wrapText="1"/>
      <protection/>
    </xf>
    <xf numFmtId="49" fontId="8" fillId="0" borderId="23" xfId="50" applyNumberFormat="1" applyFont="1" applyFill="1" applyBorder="1" applyAlignment="1">
      <alignment horizontal="center"/>
      <protection/>
    </xf>
    <xf numFmtId="179" fontId="0" fillId="0" borderId="23" xfId="50" applyNumberFormat="1" applyFont="1" applyBorder="1" applyAlignment="1">
      <alignment horizontal="right"/>
      <protection/>
    </xf>
    <xf numFmtId="169" fontId="0" fillId="0" borderId="16" xfId="50" applyNumberFormat="1" applyFont="1" applyBorder="1" applyAlignment="1">
      <alignment horizontal="right"/>
      <protection/>
    </xf>
    <xf numFmtId="169" fontId="0" fillId="0" borderId="18" xfId="50" applyNumberFormat="1" applyFont="1" applyBorder="1" applyAlignment="1">
      <alignment horizontal="right"/>
      <protection/>
    </xf>
    <xf numFmtId="0" fontId="12" fillId="0" borderId="63" xfId="50" applyFont="1" applyBorder="1" applyAlignment="1">
      <alignment horizontal="center"/>
      <protection/>
    </xf>
    <xf numFmtId="180" fontId="54" fillId="0" borderId="176" xfId="50" applyNumberFormat="1" applyFont="1" applyBorder="1">
      <alignment/>
      <protection/>
    </xf>
    <xf numFmtId="49" fontId="8" fillId="0" borderId="176" xfId="50" applyNumberFormat="1" applyFont="1" applyFill="1" applyBorder="1" applyAlignment="1">
      <alignment horizontal="center"/>
      <protection/>
    </xf>
    <xf numFmtId="179" fontId="0" fillId="0" borderId="176" xfId="50" applyNumberFormat="1" applyFont="1" applyBorder="1" applyAlignment="1">
      <alignment horizontal="right"/>
      <protection/>
    </xf>
    <xf numFmtId="169" fontId="0" fillId="0" borderId="156" xfId="50" applyNumberFormat="1" applyFont="1" applyBorder="1" applyAlignment="1">
      <alignment horizontal="right"/>
      <protection/>
    </xf>
    <xf numFmtId="169" fontId="0" fillId="0" borderId="182" xfId="50" applyNumberFormat="1" applyFont="1" applyBorder="1" applyAlignment="1">
      <alignment horizontal="right"/>
      <protection/>
    </xf>
    <xf numFmtId="0" fontId="22" fillId="0" borderId="141" xfId="50" applyFont="1" applyBorder="1" applyAlignment="1">
      <alignment horizontal="left" vertical="center"/>
      <protection/>
    </xf>
    <xf numFmtId="0" fontId="13" fillId="0" borderId="178" xfId="50" applyFont="1" applyBorder="1">
      <alignment/>
      <protection/>
    </xf>
    <xf numFmtId="49" fontId="14" fillId="0" borderId="178" xfId="50" applyNumberFormat="1" applyFont="1" applyFill="1" applyBorder="1" applyAlignment="1">
      <alignment horizontal="center"/>
      <protection/>
    </xf>
    <xf numFmtId="179" fontId="0" fillId="0" borderId="178" xfId="50" applyNumberFormat="1" applyFont="1" applyBorder="1" applyAlignment="1">
      <alignment horizontal="right"/>
      <protection/>
    </xf>
    <xf numFmtId="169" fontId="0" fillId="0" borderId="178" xfId="50" applyNumberFormat="1" applyFont="1" applyBorder="1" applyAlignment="1">
      <alignment horizontal="right"/>
      <protection/>
    </xf>
    <xf numFmtId="0" fontId="60" fillId="0" borderId="141" xfId="50" applyFont="1" applyBorder="1">
      <alignment/>
      <protection/>
    </xf>
    <xf numFmtId="180" fontId="13" fillId="0" borderId="137" xfId="50" applyNumberFormat="1" applyFont="1" applyBorder="1" applyAlignment="1">
      <alignment horizontal="left" wrapText="1"/>
      <protection/>
    </xf>
    <xf numFmtId="49" fontId="8" fillId="0" borderId="137" xfId="50" applyNumberFormat="1" applyFont="1" applyFill="1" applyBorder="1" applyAlignment="1">
      <alignment horizontal="center"/>
      <protection/>
    </xf>
    <xf numFmtId="169" fontId="0" fillId="0" borderId="137" xfId="50" applyNumberFormat="1" applyFont="1" applyBorder="1" applyAlignment="1">
      <alignment horizontal="right"/>
      <protection/>
    </xf>
    <xf numFmtId="169" fontId="0" fillId="0" borderId="138" xfId="50" applyNumberFormat="1" applyFont="1" applyBorder="1" applyAlignment="1">
      <alignment horizontal="right"/>
      <protection/>
    </xf>
    <xf numFmtId="0" fontId="60" fillId="0" borderId="63" xfId="50" applyFont="1" applyBorder="1">
      <alignment/>
      <protection/>
    </xf>
    <xf numFmtId="180" fontId="13" fillId="0" borderId="61" xfId="50" applyNumberFormat="1" applyFont="1" applyBorder="1" applyAlignment="1">
      <alignment horizontal="left" wrapText="1"/>
      <protection/>
    </xf>
    <xf numFmtId="49" fontId="8" fillId="0" borderId="61" xfId="50" applyNumberFormat="1" applyFont="1" applyFill="1" applyBorder="1" applyAlignment="1">
      <alignment horizontal="center"/>
      <protection/>
    </xf>
    <xf numFmtId="169" fontId="0" fillId="0" borderId="61" xfId="50" applyNumberFormat="1" applyFont="1" applyBorder="1" applyAlignment="1">
      <alignment horizontal="right"/>
      <protection/>
    </xf>
    <xf numFmtId="169" fontId="0" fillId="0" borderId="122" xfId="50" applyNumberFormat="1" applyFont="1" applyBorder="1" applyAlignment="1">
      <alignment horizontal="right"/>
      <protection/>
    </xf>
    <xf numFmtId="169" fontId="0" fillId="0" borderId="147" xfId="50" applyNumberFormat="1" applyFont="1" applyBorder="1" applyAlignment="1">
      <alignment horizontal="right"/>
      <protection/>
    </xf>
    <xf numFmtId="180" fontId="13" fillId="0" borderId="28" xfId="50" applyNumberFormat="1" applyFont="1" applyBorder="1" applyAlignment="1">
      <alignment horizontal="left" wrapText="1"/>
      <protection/>
    </xf>
    <xf numFmtId="49" fontId="8" fillId="0" borderId="28" xfId="50" applyNumberFormat="1" applyFont="1" applyFill="1" applyBorder="1" applyAlignment="1">
      <alignment horizontal="center"/>
      <protection/>
    </xf>
    <xf numFmtId="169" fontId="0" fillId="0" borderId="28" xfId="50" applyNumberFormat="1" applyFont="1" applyBorder="1" applyAlignment="1">
      <alignment horizontal="right"/>
      <protection/>
    </xf>
    <xf numFmtId="169" fontId="0" fillId="0" borderId="125" xfId="50" applyNumberFormat="1" applyFont="1" applyBorder="1" applyAlignment="1">
      <alignment horizontal="right"/>
      <protection/>
    </xf>
    <xf numFmtId="0" fontId="41" fillId="0" borderId="63" xfId="50" applyBorder="1">
      <alignment/>
      <protection/>
    </xf>
    <xf numFmtId="180" fontId="13" fillId="0" borderId="16" xfId="50" applyNumberFormat="1" applyFont="1" applyBorder="1" applyAlignment="1">
      <alignment wrapText="1"/>
      <protection/>
    </xf>
    <xf numFmtId="49" fontId="23" fillId="0" borderId="16" xfId="50" applyNumberFormat="1" applyFont="1" applyFill="1" applyBorder="1" applyAlignment="1">
      <alignment horizontal="center"/>
      <protection/>
    </xf>
    <xf numFmtId="169" fontId="0" fillId="0" borderId="16" xfId="50" applyNumberFormat="1" applyFont="1" applyFill="1" applyBorder="1" applyAlignment="1">
      <alignment horizontal="right"/>
      <protection/>
    </xf>
    <xf numFmtId="180" fontId="13" fillId="0" borderId="61" xfId="50" applyNumberFormat="1" applyFont="1" applyBorder="1" applyAlignment="1">
      <alignment wrapText="1"/>
      <protection/>
    </xf>
    <xf numFmtId="49" fontId="23" fillId="0" borderId="61" xfId="50" applyNumberFormat="1" applyFont="1" applyFill="1" applyBorder="1" applyAlignment="1">
      <alignment horizontal="center"/>
      <protection/>
    </xf>
    <xf numFmtId="169" fontId="0" fillId="0" borderId="61" xfId="50" applyNumberFormat="1" applyFont="1" applyFill="1" applyBorder="1" applyAlignment="1">
      <alignment horizontal="right"/>
      <protection/>
    </xf>
    <xf numFmtId="0" fontId="13" fillId="0" borderId="56" xfId="50" applyNumberFormat="1" applyFont="1" applyBorder="1" applyAlignment="1">
      <alignment wrapText="1"/>
      <protection/>
    </xf>
    <xf numFmtId="169" fontId="0" fillId="0" borderId="147" xfId="50" applyNumberFormat="1" applyFont="1" applyFill="1" applyBorder="1" applyAlignment="1">
      <alignment horizontal="right"/>
      <protection/>
    </xf>
    <xf numFmtId="0" fontId="41" fillId="0" borderId="156" xfId="50" applyNumberFormat="1" applyBorder="1" applyAlignment="1">
      <alignment wrapText="1"/>
      <protection/>
    </xf>
    <xf numFmtId="49" fontId="23" fillId="0" borderId="176" xfId="50" applyNumberFormat="1" applyFont="1" applyFill="1" applyBorder="1" applyAlignment="1">
      <alignment horizontal="center"/>
      <protection/>
    </xf>
    <xf numFmtId="169" fontId="0" fillId="0" borderId="27" xfId="50" applyNumberFormat="1" applyFont="1" applyFill="1" applyBorder="1" applyAlignment="1">
      <alignment horizontal="right"/>
      <protection/>
    </xf>
    <xf numFmtId="180" fontId="13" fillId="0" borderId="137" xfId="50" applyNumberFormat="1" applyFont="1" applyFill="1" applyBorder="1" applyAlignment="1">
      <alignment wrapText="1"/>
      <protection/>
    </xf>
    <xf numFmtId="49" fontId="23" fillId="0" borderId="137" xfId="50" applyNumberFormat="1" applyFont="1" applyFill="1" applyBorder="1" applyAlignment="1">
      <alignment horizontal="center"/>
      <protection/>
    </xf>
    <xf numFmtId="179" fontId="0" fillId="0" borderId="137" xfId="50" applyNumberFormat="1" applyFont="1" applyFill="1" applyBorder="1" applyAlignment="1">
      <alignment horizontal="right"/>
      <protection/>
    </xf>
    <xf numFmtId="169" fontId="0" fillId="0" borderId="137" xfId="50" applyNumberFormat="1" applyFont="1" applyFill="1" applyBorder="1" applyAlignment="1">
      <alignment horizontal="right"/>
      <protection/>
    </xf>
    <xf numFmtId="0" fontId="41" fillId="0" borderId="61" xfId="50" applyBorder="1" applyAlignment="1">
      <alignment wrapText="1"/>
      <protection/>
    </xf>
    <xf numFmtId="179" fontId="0" fillId="0" borderId="61" xfId="50" applyNumberFormat="1" applyFont="1" applyFill="1" applyBorder="1" applyAlignment="1">
      <alignment horizontal="right"/>
      <protection/>
    </xf>
    <xf numFmtId="0" fontId="0" fillId="0" borderId="56" xfId="50" applyFont="1" applyBorder="1" applyAlignment="1">
      <alignment wrapText="1"/>
      <protection/>
    </xf>
    <xf numFmtId="0" fontId="0" fillId="0" borderId="61" xfId="50" applyFont="1" applyBorder="1" applyAlignment="1">
      <alignment wrapText="1"/>
      <protection/>
    </xf>
    <xf numFmtId="0" fontId="41" fillId="0" borderId="159" xfId="50" applyBorder="1">
      <alignment/>
      <protection/>
    </xf>
    <xf numFmtId="180" fontId="13" fillId="0" borderId="28" xfId="50" applyNumberFormat="1" applyFont="1" applyFill="1" applyBorder="1" applyAlignment="1">
      <alignment wrapText="1"/>
      <protection/>
    </xf>
    <xf numFmtId="49" fontId="23" fillId="0" borderId="28" xfId="50" applyNumberFormat="1" applyFont="1" applyFill="1" applyBorder="1" applyAlignment="1">
      <alignment horizontal="center"/>
      <protection/>
    </xf>
    <xf numFmtId="179" fontId="0" fillId="0" borderId="28" xfId="50" applyNumberFormat="1" applyFont="1" applyFill="1" applyBorder="1" applyAlignment="1">
      <alignment horizontal="right"/>
      <protection/>
    </xf>
    <xf numFmtId="169" fontId="0" fillId="0" borderId="28" xfId="50" applyNumberFormat="1" applyFont="1" applyFill="1" applyBorder="1" applyAlignment="1">
      <alignment horizontal="right"/>
      <protection/>
    </xf>
    <xf numFmtId="0" fontId="13" fillId="0" borderId="56" xfId="50" applyFont="1" applyFill="1" applyBorder="1" applyAlignment="1">
      <alignment wrapText="1"/>
      <protection/>
    </xf>
    <xf numFmtId="49" fontId="23" fillId="0" borderId="56" xfId="50" applyNumberFormat="1" applyFont="1" applyFill="1" applyBorder="1" applyAlignment="1">
      <alignment horizontal="center"/>
      <protection/>
    </xf>
    <xf numFmtId="179" fontId="0" fillId="0" borderId="137" xfId="50" applyNumberFormat="1" applyFont="1" applyBorder="1" applyAlignment="1">
      <alignment horizontal="right"/>
      <protection/>
    </xf>
    <xf numFmtId="0" fontId="13" fillId="0" borderId="61" xfId="50" applyFont="1" applyFill="1" applyBorder="1" applyAlignment="1">
      <alignment wrapText="1"/>
      <protection/>
    </xf>
    <xf numFmtId="169" fontId="0" fillId="0" borderId="56" xfId="50" applyNumberFormat="1" applyFont="1" applyBorder="1" applyAlignment="1">
      <alignment horizontal="right"/>
      <protection/>
    </xf>
    <xf numFmtId="169" fontId="0" fillId="0" borderId="54" xfId="50" applyNumberFormat="1" applyFont="1" applyBorder="1" applyAlignment="1">
      <alignment horizontal="right"/>
      <protection/>
    </xf>
    <xf numFmtId="180" fontId="13" fillId="0" borderId="61" xfId="50" applyNumberFormat="1" applyFont="1" applyFill="1" applyBorder="1" applyAlignment="1">
      <alignment wrapText="1"/>
      <protection/>
    </xf>
    <xf numFmtId="180" fontId="41" fillId="0" borderId="59" xfId="50" applyNumberFormat="1" applyBorder="1" applyAlignment="1">
      <alignment wrapText="1"/>
      <protection/>
    </xf>
    <xf numFmtId="49" fontId="23" fillId="0" borderId="59" xfId="50" applyNumberFormat="1" applyFont="1" applyFill="1" applyBorder="1" applyAlignment="1">
      <alignment horizontal="center"/>
      <protection/>
    </xf>
    <xf numFmtId="169" fontId="0" fillId="0" borderId="148" xfId="50" applyNumberFormat="1" applyFont="1" applyBorder="1" applyAlignment="1">
      <alignment horizontal="right"/>
      <protection/>
    </xf>
    <xf numFmtId="0" fontId="41" fillId="0" borderId="43" xfId="50" applyBorder="1">
      <alignment/>
      <protection/>
    </xf>
    <xf numFmtId="0" fontId="41" fillId="0" borderId="151" xfId="50" applyBorder="1">
      <alignment/>
      <protection/>
    </xf>
    <xf numFmtId="179" fontId="0" fillId="0" borderId="151" xfId="50" applyNumberFormat="1" applyFont="1" applyBorder="1" applyAlignment="1">
      <alignment horizontal="right"/>
      <protection/>
    </xf>
    <xf numFmtId="169" fontId="0" fillId="0" borderId="151" xfId="50" applyNumberFormat="1" applyFont="1" applyBorder="1" applyAlignment="1">
      <alignment horizontal="right"/>
      <protection/>
    </xf>
    <xf numFmtId="169" fontId="0" fillId="0" borderId="30" xfId="50" applyNumberFormat="1" applyFont="1" applyBorder="1" applyAlignment="1">
      <alignment horizontal="right"/>
      <protection/>
    </xf>
    <xf numFmtId="0" fontId="62" fillId="0" borderId="0" xfId="50" applyFont="1" applyAlignment="1">
      <alignment vertical="top"/>
      <protection/>
    </xf>
    <xf numFmtId="179" fontId="0" fillId="0" borderId="0" xfId="50" applyNumberFormat="1" applyFont="1" applyAlignment="1">
      <alignment horizontal="right"/>
      <protection/>
    </xf>
    <xf numFmtId="169" fontId="0" fillId="0" borderId="0" xfId="50" applyNumberFormat="1" applyFont="1" applyAlignment="1">
      <alignment horizontal="right"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center" vertical="center" wrapText="1"/>
    </xf>
    <xf numFmtId="0" fontId="37" fillId="0" borderId="159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6" fillId="0" borderId="108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 vertical="center"/>
    </xf>
    <xf numFmtId="3" fontId="16" fillId="0" borderId="170" xfId="0" applyNumberFormat="1" applyFont="1" applyFill="1" applyBorder="1" applyAlignment="1">
      <alignment horizontal="center"/>
    </xf>
    <xf numFmtId="3" fontId="37" fillId="0" borderId="56" xfId="0" applyNumberFormat="1" applyFont="1" applyFill="1" applyBorder="1" applyAlignment="1">
      <alignment horizontal="right" indent="1"/>
    </xf>
    <xf numFmtId="3" fontId="37" fillId="0" borderId="54" xfId="0" applyNumberFormat="1" applyFont="1" applyFill="1" applyBorder="1" applyAlignment="1">
      <alignment horizontal="right" indent="1"/>
    </xf>
    <xf numFmtId="4" fontId="37" fillId="0" borderId="37" xfId="0" applyNumberFormat="1" applyFont="1" applyBorder="1" applyAlignment="1">
      <alignment horizontal="center"/>
    </xf>
    <xf numFmtId="4" fontId="37" fillId="0" borderId="56" xfId="0" applyNumberFormat="1" applyFont="1" applyBorder="1" applyAlignment="1">
      <alignment horizontal="center"/>
    </xf>
    <xf numFmtId="4" fontId="37" fillId="0" borderId="54" xfId="0" applyNumberFormat="1" applyFont="1" applyBorder="1" applyAlignment="1">
      <alignment horizontal="center"/>
    </xf>
    <xf numFmtId="177" fontId="37" fillId="0" borderId="16" xfId="0" applyNumberFormat="1" applyFont="1" applyFill="1" applyBorder="1" applyAlignment="1">
      <alignment horizontal="center"/>
    </xf>
    <xf numFmtId="177" fontId="37" fillId="0" borderId="56" xfId="0" applyNumberFormat="1" applyFont="1" applyFill="1" applyBorder="1" applyAlignment="1">
      <alignment horizontal="center"/>
    </xf>
    <xf numFmtId="177" fontId="37" fillId="0" borderId="54" xfId="0" applyNumberFormat="1" applyFont="1" applyFill="1" applyBorder="1" applyAlignment="1">
      <alignment horizontal="center"/>
    </xf>
    <xf numFmtId="3" fontId="37" fillId="0" borderId="37" xfId="0" applyNumberFormat="1" applyFont="1" applyFill="1" applyBorder="1" applyAlignment="1">
      <alignment/>
    </xf>
    <xf numFmtId="3" fontId="37" fillId="0" borderId="56" xfId="0" applyNumberFormat="1" applyFont="1" applyFill="1" applyBorder="1" applyAlignment="1">
      <alignment/>
    </xf>
    <xf numFmtId="3" fontId="37" fillId="0" borderId="118" xfId="0" applyNumberFormat="1" applyFont="1" applyFill="1" applyBorder="1" applyAlignment="1">
      <alignment horizontal="right" indent="1"/>
    </xf>
    <xf numFmtId="3" fontId="37" fillId="0" borderId="37" xfId="0" applyNumberFormat="1" applyFont="1" applyFill="1" applyBorder="1" applyAlignment="1">
      <alignment horizontal="center"/>
    </xf>
    <xf numFmtId="3" fontId="37" fillId="0" borderId="56" xfId="0" applyNumberFormat="1" applyFont="1" applyFill="1" applyBorder="1" applyAlignment="1">
      <alignment horizontal="center"/>
    </xf>
    <xf numFmtId="0" fontId="88" fillId="0" borderId="0" xfId="0" applyFont="1" applyFill="1" applyAlignment="1">
      <alignment/>
    </xf>
    <xf numFmtId="49" fontId="88" fillId="0" borderId="158" xfId="0" applyNumberFormat="1" applyFont="1" applyFill="1" applyBorder="1" applyAlignment="1">
      <alignment horizontal="left" indent="1"/>
    </xf>
    <xf numFmtId="3" fontId="88" fillId="0" borderId="124" xfId="0" applyNumberFormat="1" applyFont="1" applyFill="1" applyBorder="1" applyAlignment="1">
      <alignment/>
    </xf>
    <xf numFmtId="3" fontId="88" fillId="0" borderId="150" xfId="0" applyNumberFormat="1" applyFont="1" applyFill="1" applyBorder="1" applyAlignment="1">
      <alignment/>
    </xf>
    <xf numFmtId="3" fontId="88" fillId="0" borderId="127" xfId="0" applyNumberFormat="1" applyFont="1" applyFill="1" applyBorder="1" applyAlignment="1">
      <alignment/>
    </xf>
    <xf numFmtId="3" fontId="88" fillId="0" borderId="156" xfId="0" applyNumberFormat="1" applyFont="1" applyFill="1" applyBorder="1" applyAlignment="1">
      <alignment horizontal="right" indent="1"/>
    </xf>
    <xf numFmtId="3" fontId="88" fillId="0" borderId="175" xfId="0" applyNumberFormat="1" applyFont="1" applyFill="1" applyBorder="1" applyAlignment="1">
      <alignment horizontal="right" indent="1"/>
    </xf>
    <xf numFmtId="3" fontId="88" fillId="0" borderId="159" xfId="0" applyNumberFormat="1" applyFont="1" applyFill="1" applyBorder="1" applyAlignment="1">
      <alignment horizontal="center"/>
    </xf>
    <xf numFmtId="3" fontId="88" fillId="0" borderId="156" xfId="0" applyNumberFormat="1" applyFont="1" applyFill="1" applyBorder="1" applyAlignment="1">
      <alignment horizontal="center"/>
    </xf>
    <xf numFmtId="4" fontId="88" fillId="0" borderId="151" xfId="0" applyNumberFormat="1" applyFont="1" applyFill="1" applyBorder="1" applyAlignment="1">
      <alignment horizontal="center"/>
    </xf>
    <xf numFmtId="3" fontId="88" fillId="0" borderId="151" xfId="0" applyNumberFormat="1" applyFont="1" applyFill="1" applyBorder="1" applyAlignment="1">
      <alignment horizontal="right" indent="1"/>
    </xf>
    <xf numFmtId="3" fontId="88" fillId="0" borderId="50" xfId="0" applyNumberFormat="1" applyFont="1" applyFill="1" applyBorder="1" applyAlignment="1">
      <alignment horizontal="right" indent="1"/>
    </xf>
    <xf numFmtId="177" fontId="88" fillId="0" borderId="176" xfId="0" applyNumberFormat="1" applyFont="1" applyFill="1" applyBorder="1" applyAlignment="1">
      <alignment horizontal="center"/>
    </xf>
    <xf numFmtId="177" fontId="88" fillId="0" borderId="156" xfId="0" applyNumberFormat="1" applyFont="1" applyFill="1" applyBorder="1" applyAlignment="1">
      <alignment horizontal="center"/>
    </xf>
    <xf numFmtId="177" fontId="88" fillId="0" borderId="50" xfId="0" applyNumberFormat="1" applyFont="1" applyFill="1" applyBorder="1" applyAlignment="1">
      <alignment horizontal="center"/>
    </xf>
    <xf numFmtId="3" fontId="37" fillId="0" borderId="114" xfId="0" applyNumberFormat="1" applyFont="1" applyBorder="1" applyAlignment="1">
      <alignment/>
    </xf>
    <xf numFmtId="3" fontId="37" fillId="0" borderId="64" xfId="0" applyNumberFormat="1" applyFont="1" applyBorder="1" applyAlignment="1">
      <alignment/>
    </xf>
    <xf numFmtId="3" fontId="37" fillId="0" borderId="53" xfId="0" applyNumberFormat="1" applyFont="1" applyBorder="1" applyAlignment="1">
      <alignment/>
    </xf>
    <xf numFmtId="3" fontId="37" fillId="0" borderId="51" xfId="0" applyNumberFormat="1" applyFont="1" applyBorder="1" applyAlignment="1">
      <alignment horizontal="center"/>
    </xf>
    <xf numFmtId="3" fontId="37" fillId="0" borderId="56" xfId="0" applyNumberFormat="1" applyFont="1" applyBorder="1" applyAlignment="1">
      <alignment horizontal="center"/>
    </xf>
    <xf numFmtId="3" fontId="37" fillId="0" borderId="118" xfId="0" applyNumberFormat="1" applyFont="1" applyBorder="1" applyAlignment="1">
      <alignment horizontal="center"/>
    </xf>
    <xf numFmtId="3" fontId="37" fillId="0" borderId="117" xfId="0" applyNumberFormat="1" applyFont="1" applyBorder="1" applyAlignment="1">
      <alignment/>
    </xf>
    <xf numFmtId="3" fontId="37" fillId="0" borderId="37" xfId="0" applyNumberFormat="1" applyFont="1" applyBorder="1" applyAlignment="1">
      <alignment/>
    </xf>
    <xf numFmtId="3" fontId="37" fillId="0" borderId="56" xfId="0" applyNumberFormat="1" applyFont="1" applyBorder="1" applyAlignment="1">
      <alignment/>
    </xf>
    <xf numFmtId="3" fontId="37" fillId="0" borderId="54" xfId="0" applyNumberFormat="1" applyFont="1" applyBorder="1" applyAlignment="1">
      <alignment/>
    </xf>
    <xf numFmtId="3" fontId="37" fillId="0" borderId="16" xfId="0" applyNumberFormat="1" applyFont="1" applyBorder="1" applyAlignment="1">
      <alignment horizontal="center"/>
    </xf>
    <xf numFmtId="3" fontId="37" fillId="0" borderId="37" xfId="0" applyNumberFormat="1" applyFont="1" applyBorder="1" applyAlignment="1">
      <alignment horizontal="center"/>
    </xf>
    <xf numFmtId="3" fontId="37" fillId="0" borderId="54" xfId="0" applyNumberFormat="1" applyFont="1" applyBorder="1" applyAlignment="1">
      <alignment horizontal="center"/>
    </xf>
    <xf numFmtId="3" fontId="37" fillId="0" borderId="41" xfId="0" applyNumberFormat="1" applyFont="1" applyBorder="1" applyAlignment="1">
      <alignment/>
    </xf>
    <xf numFmtId="3" fontId="37" fillId="0" borderId="61" xfId="0" applyNumberFormat="1" applyFont="1" applyBorder="1" applyAlignment="1">
      <alignment/>
    </xf>
    <xf numFmtId="3" fontId="37" fillId="0" borderId="122" xfId="0" applyNumberFormat="1" applyFont="1" applyBorder="1" applyAlignment="1">
      <alignment/>
    </xf>
    <xf numFmtId="3" fontId="37" fillId="0" borderId="63" xfId="0" applyNumberFormat="1" applyFont="1" applyBorder="1" applyAlignment="1">
      <alignment/>
    </xf>
    <xf numFmtId="3" fontId="37" fillId="0" borderId="59" xfId="0" applyNumberFormat="1" applyFont="1" applyBorder="1" applyAlignment="1">
      <alignment/>
    </xf>
    <xf numFmtId="3" fontId="37" fillId="0" borderId="41" xfId="0" applyNumberFormat="1" applyFont="1" applyBorder="1" applyAlignment="1">
      <alignment horizontal="center"/>
    </xf>
    <xf numFmtId="3" fontId="37" fillId="0" borderId="61" xfId="0" applyNumberFormat="1" applyFont="1" applyBorder="1" applyAlignment="1">
      <alignment horizontal="center"/>
    </xf>
    <xf numFmtId="3" fontId="37" fillId="0" borderId="122" xfId="0" applyNumberFormat="1" applyFont="1" applyBorder="1" applyAlignment="1">
      <alignment horizontal="center"/>
    </xf>
    <xf numFmtId="3" fontId="89" fillId="0" borderId="117" xfId="0" applyNumberFormat="1" applyFont="1" applyBorder="1" applyAlignment="1">
      <alignment/>
    </xf>
    <xf numFmtId="3" fontId="16" fillId="0" borderId="122" xfId="0" applyNumberFormat="1" applyFont="1" applyBorder="1" applyAlignment="1">
      <alignment horizontal="center"/>
    </xf>
    <xf numFmtId="3" fontId="37" fillId="0" borderId="61" xfId="0" applyNumberFormat="1" applyFont="1" applyFill="1" applyBorder="1" applyAlignment="1">
      <alignment horizontal="center"/>
    </xf>
    <xf numFmtId="3" fontId="37" fillId="0" borderId="122" xfId="0" applyNumberFormat="1" applyFont="1" applyFill="1" applyBorder="1" applyAlignment="1">
      <alignment horizontal="center"/>
    </xf>
    <xf numFmtId="4" fontId="37" fillId="0" borderId="41" xfId="0" applyNumberFormat="1" applyFont="1" applyFill="1" applyBorder="1" applyAlignment="1">
      <alignment horizontal="center"/>
    </xf>
    <xf numFmtId="4" fontId="37" fillId="0" borderId="61" xfId="0" applyNumberFormat="1" applyFont="1" applyFill="1" applyBorder="1" applyAlignment="1">
      <alignment horizontal="center"/>
    </xf>
    <xf numFmtId="4" fontId="37" fillId="0" borderId="122" xfId="0" applyNumberFormat="1" applyFont="1" applyFill="1" applyBorder="1" applyAlignment="1">
      <alignment horizontal="center"/>
    </xf>
    <xf numFmtId="3" fontId="37" fillId="0" borderId="41" xfId="0" applyNumberFormat="1" applyFont="1" applyBorder="1" applyAlignment="1">
      <alignment horizontal="center"/>
    </xf>
    <xf numFmtId="3" fontId="37" fillId="0" borderId="120" xfId="0" applyNumberFormat="1" applyFont="1" applyBorder="1" applyAlignment="1">
      <alignment horizontal="center"/>
    </xf>
    <xf numFmtId="3" fontId="16" fillId="0" borderId="54" xfId="0" applyNumberFormat="1" applyFont="1" applyFill="1" applyBorder="1" applyAlignment="1">
      <alignment horizontal="right" indent="1"/>
    </xf>
    <xf numFmtId="3" fontId="16" fillId="0" borderId="40" xfId="0" applyNumberFormat="1" applyFont="1" applyBorder="1" applyAlignment="1">
      <alignment horizontal="center"/>
    </xf>
    <xf numFmtId="3" fontId="16" fillId="0" borderId="147" xfId="0" applyNumberFormat="1" applyFont="1" applyBorder="1" applyAlignment="1">
      <alignment horizontal="center"/>
    </xf>
    <xf numFmtId="3" fontId="16" fillId="0" borderId="148" xfId="0" applyNumberFormat="1" applyFont="1" applyBorder="1" applyAlignment="1">
      <alignment horizontal="center"/>
    </xf>
    <xf numFmtId="3" fontId="37" fillId="0" borderId="118" xfId="0" applyNumberFormat="1" applyFont="1" applyBorder="1" applyAlignment="1">
      <alignment/>
    </xf>
    <xf numFmtId="3" fontId="88" fillId="0" borderId="139" xfId="0" applyNumberFormat="1" applyFont="1" applyBorder="1" applyAlignment="1">
      <alignment/>
    </xf>
    <xf numFmtId="3" fontId="88" fillId="0" borderId="58" xfId="0" applyNumberFormat="1" applyFont="1" applyBorder="1" applyAlignment="1">
      <alignment/>
    </xf>
    <xf numFmtId="3" fontId="88" fillId="0" borderId="128" xfId="0" applyNumberFormat="1" applyFont="1" applyBorder="1" applyAlignment="1">
      <alignment/>
    </xf>
    <xf numFmtId="3" fontId="88" fillId="0" borderId="127" xfId="0" applyNumberFormat="1" applyFont="1" applyBorder="1" applyAlignment="1">
      <alignment/>
    </xf>
    <xf numFmtId="3" fontId="88" fillId="0" borderId="65" xfId="0" applyNumberFormat="1" applyFont="1" applyBorder="1" applyAlignment="1">
      <alignment/>
    </xf>
    <xf numFmtId="3" fontId="88" fillId="0" borderId="151" xfId="0" applyNumberFormat="1" applyFont="1" applyBorder="1" applyAlignment="1">
      <alignment/>
    </xf>
    <xf numFmtId="3" fontId="88" fillId="0" borderId="152" xfId="0" applyNumberFormat="1" applyFont="1" applyBorder="1" applyAlignment="1">
      <alignment/>
    </xf>
    <xf numFmtId="3" fontId="88" fillId="0" borderId="65" xfId="0" applyNumberFormat="1" applyFont="1" applyBorder="1" applyAlignment="1">
      <alignment horizontal="center"/>
    </xf>
    <xf numFmtId="3" fontId="88" fillId="0" borderId="151" xfId="0" applyNumberFormat="1" applyFont="1" applyBorder="1" applyAlignment="1">
      <alignment horizontal="center"/>
    </xf>
    <xf numFmtId="3" fontId="88" fillId="0" borderId="30" xfId="0" applyNumberFormat="1" applyFont="1" applyBorder="1" applyAlignment="1">
      <alignment horizontal="center"/>
    </xf>
    <xf numFmtId="0" fontId="37" fillId="0" borderId="60" xfId="0" applyFont="1" applyFill="1" applyBorder="1" applyAlignment="1">
      <alignment/>
    </xf>
    <xf numFmtId="0" fontId="37" fillId="0" borderId="153" xfId="0" applyFont="1" applyFill="1" applyBorder="1" applyAlignment="1">
      <alignment/>
    </xf>
    <xf numFmtId="3" fontId="37" fillId="0" borderId="153" xfId="0" applyNumberFormat="1" applyFont="1" applyFill="1" applyBorder="1" applyAlignment="1">
      <alignment/>
    </xf>
    <xf numFmtId="0" fontId="37" fillId="0" borderId="44" xfId="0" applyFont="1" applyFill="1" applyBorder="1" applyAlignment="1">
      <alignment/>
    </xf>
    <xf numFmtId="0" fontId="37" fillId="0" borderId="221" xfId="0" applyFont="1" applyFill="1" applyBorder="1" applyAlignment="1">
      <alignment horizontal="left" indent="1"/>
    </xf>
    <xf numFmtId="3" fontId="37" fillId="0" borderId="64" xfId="0" applyNumberFormat="1" applyFont="1" applyFill="1" applyBorder="1" applyAlignment="1">
      <alignment/>
    </xf>
    <xf numFmtId="3" fontId="37" fillId="0" borderId="53" xfId="0" applyNumberFormat="1" applyFont="1" applyFill="1" applyBorder="1" applyAlignment="1">
      <alignment/>
    </xf>
    <xf numFmtId="3" fontId="37" fillId="0" borderId="115" xfId="0" applyNumberFormat="1" applyFont="1" applyFill="1" applyBorder="1" applyAlignment="1">
      <alignment/>
    </xf>
    <xf numFmtId="3" fontId="37" fillId="0" borderId="51" xfId="0" applyNumberFormat="1" applyFont="1" applyFill="1" applyBorder="1" applyAlignment="1">
      <alignment/>
    </xf>
    <xf numFmtId="0" fontId="37" fillId="0" borderId="62" xfId="0" applyFont="1" applyFill="1" applyBorder="1" applyAlignment="1">
      <alignment/>
    </xf>
    <xf numFmtId="0" fontId="37" fillId="0" borderId="53" xfId="0" applyFont="1" applyFill="1" applyBorder="1" applyAlignment="1">
      <alignment/>
    </xf>
    <xf numFmtId="0" fontId="37" fillId="0" borderId="51" xfId="0" applyFont="1" applyFill="1" applyBorder="1" applyAlignment="1">
      <alignment/>
    </xf>
    <xf numFmtId="0" fontId="37" fillId="0" borderId="135" xfId="0" applyFont="1" applyFill="1" applyBorder="1" applyAlignment="1">
      <alignment horizontal="left" indent="1"/>
    </xf>
    <xf numFmtId="3" fontId="37" fillId="0" borderId="41" xfId="0" applyNumberFormat="1" applyFont="1" applyFill="1" applyBorder="1" applyAlignment="1">
      <alignment/>
    </xf>
    <xf numFmtId="3" fontId="37" fillId="0" borderId="61" xfId="0" applyNumberFormat="1" applyFont="1" applyFill="1" applyBorder="1" applyAlignment="1">
      <alignment/>
    </xf>
    <xf numFmtId="3" fontId="37" fillId="0" borderId="120" xfId="0" applyNumberFormat="1" applyFont="1" applyFill="1" applyBorder="1" applyAlignment="1">
      <alignment/>
    </xf>
    <xf numFmtId="3" fontId="37" fillId="0" borderId="122" xfId="0" applyNumberFormat="1" applyFont="1" applyFill="1" applyBorder="1" applyAlignment="1">
      <alignment/>
    </xf>
    <xf numFmtId="0" fontId="37" fillId="0" borderId="45" xfId="0" applyFont="1" applyFill="1" applyBorder="1" applyAlignment="1">
      <alignment/>
    </xf>
    <xf numFmtId="0" fontId="37" fillId="0" borderId="61" xfId="0" applyFont="1" applyFill="1" applyBorder="1" applyAlignment="1">
      <alignment/>
    </xf>
    <xf numFmtId="0" fontId="37" fillId="0" borderId="122" xfId="0" applyFont="1" applyFill="1" applyBorder="1" applyAlignment="1">
      <alignment/>
    </xf>
    <xf numFmtId="0" fontId="37" fillId="0" borderId="222" xfId="0" applyFont="1" applyFill="1" applyBorder="1" applyAlignment="1">
      <alignment horizontal="left" indent="1"/>
    </xf>
    <xf numFmtId="3" fontId="37" fillId="0" borderId="40" xfId="0" applyNumberFormat="1" applyFont="1" applyFill="1" applyBorder="1" applyAlignment="1">
      <alignment/>
    </xf>
    <xf numFmtId="3" fontId="37" fillId="0" borderId="147" xfId="0" applyNumberFormat="1" applyFont="1" applyFill="1" applyBorder="1" applyAlignment="1">
      <alignment/>
    </xf>
    <xf numFmtId="3" fontId="37" fillId="0" borderId="149" xfId="0" applyNumberFormat="1" applyFont="1" applyFill="1" applyBorder="1" applyAlignment="1">
      <alignment/>
    </xf>
    <xf numFmtId="3" fontId="37" fillId="0" borderId="148" xfId="0" applyNumberFormat="1" applyFont="1" applyFill="1" applyBorder="1" applyAlignment="1">
      <alignment/>
    </xf>
    <xf numFmtId="0" fontId="37" fillId="0" borderId="38" xfId="0" applyFont="1" applyFill="1" applyBorder="1" applyAlignment="1">
      <alignment/>
    </xf>
    <xf numFmtId="0" fontId="37" fillId="0" borderId="147" xfId="0" applyFont="1" applyFill="1" applyBorder="1" applyAlignment="1">
      <alignment/>
    </xf>
    <xf numFmtId="0" fontId="37" fillId="0" borderId="148" xfId="0" applyFont="1" applyFill="1" applyBorder="1" applyAlignment="1">
      <alignment/>
    </xf>
    <xf numFmtId="0" fontId="88" fillId="0" borderId="223" xfId="0" applyFont="1" applyFill="1" applyBorder="1" applyAlignment="1">
      <alignment horizontal="left" indent="1"/>
    </xf>
    <xf numFmtId="3" fontId="88" fillId="0" borderId="108" xfId="0" applyNumberFormat="1" applyFont="1" applyFill="1" applyBorder="1" applyAlignment="1">
      <alignment/>
    </xf>
    <xf numFmtId="3" fontId="88" fillId="0" borderId="109" xfId="0" applyNumberFormat="1" applyFont="1" applyFill="1" applyBorder="1" applyAlignment="1">
      <alignment/>
    </xf>
    <xf numFmtId="3" fontId="88" fillId="0" borderId="110" xfId="0" applyNumberFormat="1" applyFont="1" applyFill="1" applyBorder="1" applyAlignment="1">
      <alignment/>
    </xf>
    <xf numFmtId="3" fontId="88" fillId="0" borderId="111" xfId="0" applyNumberFormat="1" applyFont="1" applyFill="1" applyBorder="1" applyAlignment="1">
      <alignment/>
    </xf>
    <xf numFmtId="0" fontId="88" fillId="0" borderId="47" xfId="0" applyFont="1" applyFill="1" applyBorder="1" applyAlignment="1">
      <alignment/>
    </xf>
    <xf numFmtId="0" fontId="88" fillId="0" borderId="109" xfId="0" applyFont="1" applyFill="1" applyBorder="1" applyAlignment="1">
      <alignment/>
    </xf>
    <xf numFmtId="0" fontId="88" fillId="0" borderId="1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8" fillId="0" borderId="33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left" vertical="center"/>
    </xf>
    <xf numFmtId="0" fontId="37" fillId="0" borderId="49" xfId="0" applyFont="1" applyFill="1" applyBorder="1" applyAlignment="1">
      <alignment vertical="center"/>
    </xf>
    <xf numFmtId="1" fontId="37" fillId="0" borderId="49" xfId="0" applyNumberFormat="1" applyFont="1" applyFill="1" applyBorder="1" applyAlignment="1">
      <alignment horizontal="center" vertical="center"/>
    </xf>
    <xf numFmtId="1" fontId="37" fillId="0" borderId="32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wrapText="1"/>
    </xf>
    <xf numFmtId="0" fontId="37" fillId="0" borderId="0" xfId="0" applyFont="1" applyAlignment="1">
      <alignment horizontal="justify"/>
    </xf>
    <xf numFmtId="0" fontId="0" fillId="0" borderId="0" xfId="0" applyAlignment="1">
      <alignment horizontal="justify"/>
    </xf>
    <xf numFmtId="49" fontId="89" fillId="0" borderId="0" xfId="0" applyNumberFormat="1" applyFont="1" applyAlignment="1">
      <alignment horizontal="justify"/>
    </xf>
    <xf numFmtId="0" fontId="37" fillId="0" borderId="0" xfId="0" applyFont="1" applyAlignment="1">
      <alignment horizontal="left"/>
    </xf>
    <xf numFmtId="0" fontId="91" fillId="0" borderId="0" xfId="0" applyFont="1" applyAlignment="1">
      <alignment horizontal="justify"/>
    </xf>
    <xf numFmtId="0" fontId="11" fillId="0" borderId="216" xfId="0" applyFont="1" applyBorder="1" applyAlignment="1">
      <alignment horizontal="center" vertical="center" wrapText="1"/>
    </xf>
    <xf numFmtId="0" fontId="11" fillId="0" borderId="217" xfId="0" applyFont="1" applyBorder="1" applyAlignment="1">
      <alignment horizontal="center" vertical="center" wrapText="1"/>
    </xf>
    <xf numFmtId="0" fontId="11" fillId="0" borderId="212" xfId="0" applyFont="1" applyBorder="1" applyAlignment="1">
      <alignment horizontal="right" wrapText="1"/>
    </xf>
    <xf numFmtId="0" fontId="0" fillId="0" borderId="224" xfId="0" applyBorder="1" applyAlignment="1">
      <alignment horizontal="center" wrapText="1"/>
    </xf>
    <xf numFmtId="0" fontId="0" fillId="0" borderId="2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5" xfId="0" applyBorder="1" applyAlignment="1">
      <alignment horizontal="center" wrapText="1"/>
    </xf>
    <xf numFmtId="0" fontId="0" fillId="0" borderId="218" xfId="0" applyBorder="1" applyAlignment="1">
      <alignment horizontal="center" wrapText="1"/>
    </xf>
    <xf numFmtId="0" fontId="0" fillId="0" borderId="212" xfId="0" applyBorder="1" applyAlignment="1">
      <alignment horizontal="center" wrapText="1"/>
    </xf>
    <xf numFmtId="0" fontId="0" fillId="0" borderId="226" xfId="0" applyBorder="1" applyAlignment="1">
      <alignment horizontal="center" wrapText="1"/>
    </xf>
    <xf numFmtId="0" fontId="83" fillId="0" borderId="214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wrapText="1"/>
    </xf>
    <xf numFmtId="0" fontId="8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3" fillId="0" borderId="213" xfId="0" applyFont="1" applyBorder="1" applyAlignment="1">
      <alignment horizontal="center" wrapText="1"/>
    </xf>
    <xf numFmtId="0" fontId="0" fillId="0" borderId="227" xfId="0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11" fillId="0" borderId="0" xfId="0" applyFont="1" applyAlignment="1">
      <alignment horizontal="justify" wrapText="1" shrinkToFit="1"/>
    </xf>
    <xf numFmtId="0" fontId="0" fillId="0" borderId="0" xfId="0" applyAlignment="1">
      <alignment wrapText="1" shrinkToFit="1"/>
    </xf>
    <xf numFmtId="0" fontId="26" fillId="0" borderId="143" xfId="0" applyFont="1" applyBorder="1" applyAlignment="1">
      <alignment horizontal="center"/>
    </xf>
    <xf numFmtId="0" fontId="0" fillId="0" borderId="10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4" fontId="0" fillId="0" borderId="0" xfId="50" applyNumberFormat="1" applyFont="1" applyFill="1" applyAlignment="1">
      <alignment/>
      <protection/>
    </xf>
    <xf numFmtId="0" fontId="41" fillId="0" borderId="0" xfId="50" applyAlignment="1">
      <alignment/>
      <protection/>
    </xf>
    <xf numFmtId="0" fontId="1" fillId="0" borderId="162" xfId="0" applyFont="1" applyFill="1" applyBorder="1" applyAlignment="1">
      <alignment horizontal="center" vertical="center" wrapText="1"/>
    </xf>
    <xf numFmtId="0" fontId="1" fillId="0" borderId="163" xfId="0" applyFont="1" applyFill="1" applyBorder="1" applyAlignment="1">
      <alignment horizontal="center" vertical="center" wrapText="1"/>
    </xf>
    <xf numFmtId="0" fontId="1" fillId="0" borderId="164" xfId="0" applyFont="1" applyFill="1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103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37" fillId="0" borderId="0" xfId="0" applyFont="1" applyAlignment="1">
      <alignment wrapText="1"/>
    </xf>
    <xf numFmtId="0" fontId="3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207" xfId="0" applyFont="1" applyFill="1" applyBorder="1" applyAlignment="1">
      <alignment horizontal="center" vertical="center" wrapText="1"/>
    </xf>
    <xf numFmtId="0" fontId="16" fillId="0" borderId="144" xfId="0" applyFont="1" applyFill="1" applyBorder="1" applyAlignment="1">
      <alignment horizontal="center" vertical="center" wrapText="1"/>
    </xf>
    <xf numFmtId="0" fontId="16" fillId="0" borderId="139" xfId="0" applyFont="1" applyFill="1" applyBorder="1" applyAlignment="1">
      <alignment horizontal="center" vertical="center" wrapText="1"/>
    </xf>
    <xf numFmtId="0" fontId="16" fillId="0" borderId="220" xfId="0" applyFont="1" applyFill="1" applyBorder="1" applyAlignment="1">
      <alignment horizontal="center" vertical="center" wrapText="1"/>
    </xf>
    <xf numFmtId="0" fontId="0" fillId="0" borderId="184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228" xfId="0" applyFill="1" applyBorder="1" applyAlignment="1">
      <alignment horizontal="center" vertical="center" wrapText="1"/>
    </xf>
    <xf numFmtId="0" fontId="0" fillId="0" borderId="178" xfId="0" applyFill="1" applyBorder="1" applyAlignment="1">
      <alignment horizontal="center" vertical="center" wrapText="1"/>
    </xf>
    <xf numFmtId="0" fontId="16" fillId="0" borderId="229" xfId="0" applyFont="1" applyFill="1" applyBorder="1" applyAlignment="1">
      <alignment horizontal="center" vertical="center" wrapText="1"/>
    </xf>
    <xf numFmtId="0" fontId="0" fillId="0" borderId="230" xfId="0" applyFill="1" applyBorder="1" applyAlignment="1">
      <alignment horizontal="center" vertical="center" wrapText="1"/>
    </xf>
    <xf numFmtId="0" fontId="0" fillId="0" borderId="182" xfId="0" applyFill="1" applyBorder="1" applyAlignment="1">
      <alignment horizontal="center" vertical="center" wrapText="1"/>
    </xf>
    <xf numFmtId="0" fontId="16" fillId="0" borderId="184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0" fillId="0" borderId="14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14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0" fontId="37" fillId="0" borderId="15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wrapText="1" indent="1"/>
    </xf>
    <xf numFmtId="0" fontId="11" fillId="0" borderId="59" xfId="0" applyFont="1" applyFill="1" applyBorder="1" applyAlignment="1">
      <alignment horizontal="left" wrapText="1" indent="1"/>
    </xf>
    <xf numFmtId="0" fontId="11" fillId="0" borderId="56" xfId="0" applyFont="1" applyFill="1" applyBorder="1" applyAlignment="1">
      <alignment horizontal="left" wrapText="1" indent="1"/>
    </xf>
    <xf numFmtId="0" fontId="16" fillId="0" borderId="231" xfId="0" applyFont="1" applyFill="1" applyBorder="1" applyAlignment="1">
      <alignment horizontal="center" vertical="center" wrapText="1"/>
    </xf>
    <xf numFmtId="0" fontId="0" fillId="0" borderId="18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228" xfId="0" applyFont="1" applyFill="1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16" fillId="0" borderId="175" xfId="0" applyFont="1" applyFill="1" applyBorder="1" applyAlignment="1">
      <alignment horizontal="center" vertical="center" wrapText="1"/>
    </xf>
    <xf numFmtId="0" fontId="37" fillId="0" borderId="103" xfId="0" applyFont="1" applyFill="1" applyBorder="1" applyAlignment="1">
      <alignment horizontal="center" vertical="center" wrapText="1"/>
    </xf>
    <xf numFmtId="0" fontId="37" fillId="0" borderId="14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78" xfId="0" applyFont="1" applyFill="1" applyBorder="1" applyAlignment="1">
      <alignment horizontal="center" vertical="center" wrapText="1"/>
    </xf>
    <xf numFmtId="0" fontId="37" fillId="0" borderId="178" xfId="0" applyFont="1" applyBorder="1" applyAlignment="1">
      <alignment horizontal="center" vertical="center" wrapText="1"/>
    </xf>
    <xf numFmtId="0" fontId="37" fillId="0" borderId="182" xfId="0" applyFont="1" applyBorder="1" applyAlignment="1">
      <alignment horizontal="center" vertical="center" wrapText="1"/>
    </xf>
    <xf numFmtId="0" fontId="0" fillId="0" borderId="1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184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justify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16" fillId="0" borderId="171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37" fillId="0" borderId="207" xfId="0" applyFont="1" applyFill="1" applyBorder="1" applyAlignment="1">
      <alignment horizontal="center" vertical="center" wrapText="1"/>
    </xf>
    <xf numFmtId="0" fontId="37" fillId="0" borderId="144" xfId="0" applyFont="1" applyFill="1" applyBorder="1" applyAlignment="1">
      <alignment horizontal="center" vertical="center" wrapText="1"/>
    </xf>
    <xf numFmtId="0" fontId="37" fillId="0" borderId="139" xfId="0" applyFont="1" applyFill="1" applyBorder="1" applyAlignment="1">
      <alignment horizontal="center" vertical="center" wrapText="1"/>
    </xf>
    <xf numFmtId="0" fontId="33" fillId="0" borderId="220" xfId="0" applyFont="1" applyFill="1" applyBorder="1" applyAlignment="1">
      <alignment horizontal="center" vertical="center" wrapText="1"/>
    </xf>
    <xf numFmtId="0" fontId="7" fillId="0" borderId="18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6" fillId="0" borderId="185" xfId="0" applyFont="1" applyFill="1" applyBorder="1" applyAlignment="1">
      <alignment horizontal="center" vertical="center" wrapText="1"/>
    </xf>
    <xf numFmtId="0" fontId="0" fillId="0" borderId="175" xfId="0" applyBorder="1" applyAlignment="1">
      <alignment/>
    </xf>
    <xf numFmtId="0" fontId="16" fillId="0" borderId="9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37" fillId="0" borderId="60" xfId="0" applyNumberFormat="1" applyFont="1" applyBorder="1" applyAlignment="1">
      <alignment horizontal="center" vertical="center"/>
    </xf>
    <xf numFmtId="3" fontId="37" fillId="0" borderId="153" xfId="0" applyNumberFormat="1" applyFon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0" fontId="37" fillId="0" borderId="142" xfId="0" applyFont="1" applyBorder="1" applyAlignment="1">
      <alignment horizontal="center" vertical="center"/>
    </xf>
    <xf numFmtId="0" fontId="37" fillId="0" borderId="15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11" fillId="0" borderId="118" xfId="0" applyFont="1" applyFill="1" applyBorder="1" applyAlignment="1">
      <alignment horizontal="left" wrapText="1" indent="1"/>
    </xf>
    <xf numFmtId="0" fontId="37" fillId="0" borderId="181" xfId="0" applyFont="1" applyFill="1" applyBorder="1" applyAlignment="1">
      <alignment horizontal="center" vertical="center" wrapText="1"/>
    </xf>
    <xf numFmtId="0" fontId="1" fillId="0" borderId="18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37" fillId="0" borderId="220" xfId="0" applyFont="1" applyFill="1" applyBorder="1" applyAlignment="1">
      <alignment horizontal="center" vertical="center" wrapText="1"/>
    </xf>
    <xf numFmtId="0" fontId="37" fillId="0" borderId="141" xfId="0" applyFont="1" applyFill="1" applyBorder="1" applyAlignment="1">
      <alignment horizontal="center" vertical="center" wrapText="1"/>
    </xf>
    <xf numFmtId="0" fontId="37" fillId="0" borderId="231" xfId="0" applyFont="1" applyFill="1" applyBorder="1" applyAlignment="1">
      <alignment horizontal="center" vertical="center" wrapText="1"/>
    </xf>
    <xf numFmtId="0" fontId="0" fillId="0" borderId="178" xfId="0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wrapText="1"/>
    </xf>
    <xf numFmtId="0" fontId="37" fillId="0" borderId="184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228" xfId="0" applyFont="1" applyFill="1" applyBorder="1" applyAlignment="1">
      <alignment horizontal="center" vertical="center" wrapText="1"/>
    </xf>
    <xf numFmtId="0" fontId="37" fillId="0" borderId="182" xfId="0" applyFont="1" applyFill="1" applyBorder="1" applyAlignment="1">
      <alignment horizontal="center" vertical="center" wrapText="1"/>
    </xf>
    <xf numFmtId="0" fontId="37" fillId="0" borderId="102" xfId="0" applyFont="1" applyFill="1" applyBorder="1" applyAlignment="1">
      <alignment horizontal="center" vertical="center" wrapText="1"/>
    </xf>
    <xf numFmtId="0" fontId="36" fillId="0" borderId="14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102" xfId="0" applyFont="1" applyFill="1" applyBorder="1" applyAlignment="1">
      <alignment horizontal="center" vertical="center"/>
    </xf>
    <xf numFmtId="0" fontId="36" fillId="0" borderId="14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7" fillId="0" borderId="10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6" fillId="0" borderId="153" xfId="0" applyFont="1" applyBorder="1" applyAlignment="1">
      <alignment horizontal="center" vertical="center"/>
    </xf>
    <xf numFmtId="0" fontId="38" fillId="0" borderId="144" xfId="0" applyFont="1" applyBorder="1" applyAlignment="1">
      <alignment horizontal="center" vertical="center"/>
    </xf>
    <xf numFmtId="0" fontId="38" fillId="0" borderId="158" xfId="0" applyFont="1" applyBorder="1" applyAlignment="1">
      <alignment horizontal="center" vertical="center"/>
    </xf>
    <xf numFmtId="0" fontId="37" fillId="0" borderId="207" xfId="0" applyFont="1" applyFill="1" applyBorder="1" applyAlignment="1">
      <alignment horizontal="center" vertical="center"/>
    </xf>
    <xf numFmtId="0" fontId="37" fillId="0" borderId="144" xfId="0" applyFont="1" applyFill="1" applyBorder="1" applyAlignment="1">
      <alignment horizontal="center" vertical="center"/>
    </xf>
    <xf numFmtId="0" fontId="37" fillId="0" borderId="144" xfId="0" applyFont="1" applyBorder="1" applyAlignment="1">
      <alignment horizontal="center" vertical="center"/>
    </xf>
    <xf numFmtId="0" fontId="37" fillId="0" borderId="139" xfId="0" applyFont="1" applyBorder="1" applyAlignment="1">
      <alignment horizontal="center" vertical="center"/>
    </xf>
    <xf numFmtId="0" fontId="37" fillId="0" borderId="231" xfId="0" applyFont="1" applyFill="1" applyBorder="1" applyAlignment="1">
      <alignment horizontal="center" vertical="center"/>
    </xf>
    <xf numFmtId="0" fontId="36" fillId="0" borderId="18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6" fillId="0" borderId="153" xfId="0" applyFont="1" applyBorder="1" applyAlignment="1">
      <alignment/>
    </xf>
    <xf numFmtId="0" fontId="36" fillId="0" borderId="44" xfId="0" applyFont="1" applyBorder="1" applyAlignment="1">
      <alignment/>
    </xf>
    <xf numFmtId="0" fontId="38" fillId="0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3" fontId="38" fillId="0" borderId="207" xfId="0" applyNumberFormat="1" applyFont="1" applyFill="1" applyBorder="1" applyAlignment="1">
      <alignment horizontal="center" vertical="center"/>
    </xf>
    <xf numFmtId="3" fontId="36" fillId="0" borderId="144" xfId="0" applyNumberFormat="1" applyFont="1" applyBorder="1" applyAlignment="1">
      <alignment horizontal="center" vertical="center"/>
    </xf>
    <xf numFmtId="3" fontId="36" fillId="0" borderId="13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207" xfId="0" applyFont="1" applyFill="1" applyBorder="1" applyAlignment="1">
      <alignment horizontal="center" vertical="center"/>
    </xf>
    <xf numFmtId="0" fontId="90" fillId="0" borderId="144" xfId="0" applyFont="1" applyBorder="1" applyAlignment="1">
      <alignment horizontal="center" vertical="center"/>
    </xf>
    <xf numFmtId="0" fontId="90" fillId="0" borderId="139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5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Tableau1" xfId="47"/>
    <cellStyle name="normální_bilance jednoduchá" xfId="48"/>
    <cellStyle name="normální_List1" xfId="49"/>
    <cellStyle name="normální_MF 504_345_def." xfId="50"/>
    <cellStyle name="normální_MF 603_345_Bilance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225;vrh%20SR\N%202009\0.NR%202009%20a%20SDV%202010-2001\1.%20NR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S%20Z%20&#218;\2009\Rozpo&#269;et%202009%20po%20zm&#283;n&#225;ch\RZ%202009%20-%20Sta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338MI"/>
    </sheetNames>
    <sheetDataSet>
      <sheetData sheetId="24">
        <row r="13">
          <cell r="DF13">
            <v>43786</v>
          </cell>
          <cell r="DG13">
            <v>538929</v>
          </cell>
          <cell r="DH13">
            <v>1715</v>
          </cell>
        </row>
        <row r="75">
          <cell r="DE75">
            <v>582715</v>
          </cell>
          <cell r="DF75">
            <v>43786</v>
          </cell>
          <cell r="DG75">
            <v>538929</v>
          </cell>
          <cell r="DH75">
            <v>1715</v>
          </cell>
          <cell r="DI75">
            <v>26187.026239067054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Schv.o."/>
    </sheetNames>
    <sheetDataSet>
      <sheetData sheetId="0">
        <row r="34">
          <cell r="FF34">
            <v>654302</v>
          </cell>
          <cell r="FG34">
            <v>50268</v>
          </cell>
          <cell r="FH34">
            <v>604034</v>
          </cell>
          <cell r="FI34">
            <v>1601</v>
          </cell>
          <cell r="FJ34">
            <v>1601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workbookViewId="0" topLeftCell="E1">
      <selection activeCell="G50" sqref="G50"/>
    </sheetView>
  </sheetViews>
  <sheetFormatPr defaultColWidth="9.00390625" defaultRowHeight="12.75"/>
  <cols>
    <col min="1" max="1" width="4.375" style="800" customWidth="1"/>
    <col min="2" max="2" width="6.125" style="800" customWidth="1"/>
    <col min="3" max="3" width="8.00390625" style="800" customWidth="1"/>
    <col min="4" max="4" width="8.25390625" style="800" customWidth="1"/>
    <col min="5" max="5" width="46.375" style="626" customWidth="1"/>
    <col min="6" max="9" width="15.75390625" style="626" customWidth="1"/>
    <col min="10" max="11" width="9.625" style="626" customWidth="1"/>
    <col min="12" max="12" width="1.12109375" style="626" customWidth="1"/>
    <col min="13" max="16384" width="9.125" style="626" customWidth="1"/>
  </cols>
  <sheetData>
    <row r="1" spans="1:11" s="619" customFormat="1" ht="13.5" customHeight="1">
      <c r="A1" s="616"/>
      <c r="B1" s="616"/>
      <c r="C1" s="617"/>
      <c r="D1" s="617"/>
      <c r="E1" s="618"/>
      <c r="K1" s="620"/>
    </row>
    <row r="2" spans="1:11" ht="44.25" customHeight="1">
      <c r="A2" s="616"/>
      <c r="B2" s="621"/>
      <c r="C2" s="622"/>
      <c r="D2" s="623"/>
      <c r="E2" s="624" t="s">
        <v>672</v>
      </c>
      <c r="F2" s="625"/>
      <c r="G2" s="625"/>
      <c r="H2" s="625"/>
      <c r="I2" s="625"/>
      <c r="J2" s="625"/>
      <c r="K2" s="625"/>
    </row>
    <row r="3" spans="1:11" ht="12.75" customHeight="1">
      <c r="A3" s="616"/>
      <c r="B3" s="621"/>
      <c r="C3" s="622"/>
      <c r="D3" s="623"/>
      <c r="E3" s="627" t="s">
        <v>355</v>
      </c>
      <c r="F3" s="625"/>
      <c r="G3" s="625"/>
      <c r="H3" s="625"/>
      <c r="I3" s="625"/>
      <c r="J3" s="625"/>
      <c r="K3" s="625"/>
    </row>
    <row r="4" spans="1:11" ht="16.5" customHeight="1" thickBot="1">
      <c r="A4" s="628"/>
      <c r="B4" s="629"/>
      <c r="C4" s="622"/>
      <c r="D4" s="623"/>
      <c r="E4" s="627" t="s">
        <v>356</v>
      </c>
      <c r="F4" s="630"/>
      <c r="G4" s="630"/>
      <c r="H4" s="630"/>
      <c r="I4" s="630"/>
      <c r="J4" s="630"/>
      <c r="K4" s="631" t="s">
        <v>83</v>
      </c>
    </row>
    <row r="5" spans="1:11" ht="15" customHeight="1">
      <c r="A5" s="632"/>
      <c r="B5" s="633"/>
      <c r="C5" s="633"/>
      <c r="D5" s="633"/>
      <c r="E5" s="634"/>
      <c r="F5" s="635"/>
      <c r="G5" s="636" t="s">
        <v>357</v>
      </c>
      <c r="H5" s="637"/>
      <c r="I5" s="635"/>
      <c r="J5" s="638" t="s">
        <v>84</v>
      </c>
      <c r="K5" s="639" t="s">
        <v>85</v>
      </c>
    </row>
    <row r="6" spans="1:11" ht="15" customHeight="1">
      <c r="A6" s="640" t="s">
        <v>358</v>
      </c>
      <c r="B6" s="641" t="s">
        <v>359</v>
      </c>
      <c r="C6" s="642" t="s">
        <v>360</v>
      </c>
      <c r="D6" s="642" t="s">
        <v>361</v>
      </c>
      <c r="E6" s="643" t="s">
        <v>86</v>
      </c>
      <c r="F6" s="644" t="s">
        <v>362</v>
      </c>
      <c r="G6" s="645" t="s">
        <v>87</v>
      </c>
      <c r="H6" s="646" t="s">
        <v>88</v>
      </c>
      <c r="I6" s="644" t="s">
        <v>363</v>
      </c>
      <c r="J6" s="647" t="s">
        <v>89</v>
      </c>
      <c r="K6" s="648" t="s">
        <v>364</v>
      </c>
    </row>
    <row r="7" spans="1:11" ht="12.75" customHeight="1">
      <c r="A7" s="649"/>
      <c r="B7" s="642" t="s">
        <v>365</v>
      </c>
      <c r="C7" s="642" t="s">
        <v>365</v>
      </c>
      <c r="D7" s="642"/>
      <c r="E7" s="650"/>
      <c r="F7" s="651"/>
      <c r="G7" s="652" t="s">
        <v>90</v>
      </c>
      <c r="H7" s="653" t="s">
        <v>90</v>
      </c>
      <c r="I7" s="651"/>
      <c r="J7" s="654" t="s">
        <v>91</v>
      </c>
      <c r="K7" s="655" t="s">
        <v>92</v>
      </c>
    </row>
    <row r="8" spans="1:11" ht="12.75" customHeight="1" thickBot="1">
      <c r="A8" s="656"/>
      <c r="B8" s="657"/>
      <c r="C8" s="657"/>
      <c r="D8" s="657"/>
      <c r="E8" s="658"/>
      <c r="F8" s="659">
        <v>0</v>
      </c>
      <c r="G8" s="659">
        <v>1</v>
      </c>
      <c r="H8" s="660">
        <v>2</v>
      </c>
      <c r="I8" s="659">
        <v>3</v>
      </c>
      <c r="J8" s="661">
        <v>4</v>
      </c>
      <c r="K8" s="662">
        <v>5</v>
      </c>
    </row>
    <row r="9" spans="1:11" s="671" customFormat="1" ht="16.5" customHeight="1">
      <c r="A9" s="663"/>
      <c r="B9" s="664"/>
      <c r="C9" s="665"/>
      <c r="D9" s="666"/>
      <c r="E9" s="667" t="s">
        <v>366</v>
      </c>
      <c r="F9" s="668"/>
      <c r="G9" s="669"/>
      <c r="H9" s="669"/>
      <c r="I9" s="669"/>
      <c r="J9" s="668"/>
      <c r="K9" s="670" t="str">
        <f aca="true" t="shared" si="0" ref="K9:K40">IF(F9&gt;0,I9/F9*100," ")</f>
        <v> </v>
      </c>
    </row>
    <row r="10" spans="1:11" ht="16.5" customHeight="1">
      <c r="A10" s="672"/>
      <c r="B10" s="673"/>
      <c r="C10" s="674" t="s">
        <v>367</v>
      </c>
      <c r="D10" s="675" t="s">
        <v>368</v>
      </c>
      <c r="E10" s="676" t="s">
        <v>369</v>
      </c>
      <c r="F10" s="677">
        <v>0</v>
      </c>
      <c r="G10" s="677">
        <v>0</v>
      </c>
      <c r="H10" s="677">
        <v>0</v>
      </c>
      <c r="I10" s="677">
        <v>0</v>
      </c>
      <c r="J10" s="677" t="str">
        <f aca="true" t="shared" si="1" ref="J10:J41">IF(H10&gt;0,I10/H10*100," ")</f>
        <v> </v>
      </c>
      <c r="K10" s="678" t="str">
        <f t="shared" si="0"/>
        <v> </v>
      </c>
    </row>
    <row r="11" spans="1:11" ht="22.5" customHeight="1">
      <c r="A11" s="672"/>
      <c r="B11" s="673"/>
      <c r="C11" s="674"/>
      <c r="D11" s="679">
        <v>1111</v>
      </c>
      <c r="E11" s="676" t="s">
        <v>370</v>
      </c>
      <c r="F11" s="677">
        <v>0</v>
      </c>
      <c r="G11" s="677">
        <v>0</v>
      </c>
      <c r="H11" s="677">
        <v>0</v>
      </c>
      <c r="I11" s="677">
        <v>0</v>
      </c>
      <c r="J11" s="677" t="str">
        <f t="shared" si="1"/>
        <v> </v>
      </c>
      <c r="K11" s="678" t="str">
        <f t="shared" si="0"/>
        <v> </v>
      </c>
    </row>
    <row r="12" spans="1:11" ht="22.5" customHeight="1">
      <c r="A12" s="672"/>
      <c r="B12" s="673"/>
      <c r="C12" s="674"/>
      <c r="D12" s="679">
        <v>1112</v>
      </c>
      <c r="E12" s="676" t="s">
        <v>371</v>
      </c>
      <c r="F12" s="677">
        <v>0</v>
      </c>
      <c r="G12" s="677">
        <v>0</v>
      </c>
      <c r="H12" s="677">
        <v>0</v>
      </c>
      <c r="I12" s="677">
        <v>0</v>
      </c>
      <c r="J12" s="677" t="str">
        <f t="shared" si="1"/>
        <v> </v>
      </c>
      <c r="K12" s="678" t="str">
        <f t="shared" si="0"/>
        <v> </v>
      </c>
    </row>
    <row r="13" spans="1:11" ht="22.5" customHeight="1">
      <c r="A13" s="672"/>
      <c r="B13" s="673"/>
      <c r="C13" s="674"/>
      <c r="D13" s="679">
        <v>1113</v>
      </c>
      <c r="E13" s="676" t="s">
        <v>372</v>
      </c>
      <c r="F13" s="677">
        <v>0</v>
      </c>
      <c r="G13" s="677">
        <v>0</v>
      </c>
      <c r="H13" s="677">
        <v>0</v>
      </c>
      <c r="I13" s="677">
        <v>0</v>
      </c>
      <c r="J13" s="677" t="str">
        <f t="shared" si="1"/>
        <v> </v>
      </c>
      <c r="K13" s="678" t="str">
        <f t="shared" si="0"/>
        <v> </v>
      </c>
    </row>
    <row r="14" spans="1:11" ht="16.5" customHeight="1">
      <c r="A14" s="672"/>
      <c r="B14" s="674"/>
      <c r="C14" s="674" t="s">
        <v>373</v>
      </c>
      <c r="D14" s="675" t="s">
        <v>368</v>
      </c>
      <c r="E14" s="676" t="s">
        <v>374</v>
      </c>
      <c r="F14" s="677">
        <v>0</v>
      </c>
      <c r="G14" s="677">
        <v>0</v>
      </c>
      <c r="H14" s="677">
        <v>0</v>
      </c>
      <c r="I14" s="677">
        <v>0</v>
      </c>
      <c r="J14" s="677" t="str">
        <f t="shared" si="1"/>
        <v> </v>
      </c>
      <c r="K14" s="678" t="str">
        <f t="shared" si="0"/>
        <v> </v>
      </c>
    </row>
    <row r="15" spans="1:11" s="671" customFormat="1" ht="17.25" customHeight="1">
      <c r="A15" s="680"/>
      <c r="B15" s="681" t="s">
        <v>375</v>
      </c>
      <c r="C15" s="682"/>
      <c r="D15" s="675" t="s">
        <v>368</v>
      </c>
      <c r="E15" s="683" t="s">
        <v>376</v>
      </c>
      <c r="F15" s="684">
        <v>0</v>
      </c>
      <c r="G15" s="684">
        <v>0</v>
      </c>
      <c r="H15" s="684">
        <v>0</v>
      </c>
      <c r="I15" s="684">
        <v>0</v>
      </c>
      <c r="J15" s="684" t="str">
        <f t="shared" si="1"/>
        <v> </v>
      </c>
      <c r="K15" s="685" t="str">
        <f t="shared" si="0"/>
        <v> </v>
      </c>
    </row>
    <row r="16" spans="1:11" ht="18" customHeight="1">
      <c r="A16" s="672"/>
      <c r="B16" s="674"/>
      <c r="C16" s="674" t="s">
        <v>377</v>
      </c>
      <c r="D16" s="675" t="s">
        <v>368</v>
      </c>
      <c r="E16" s="676" t="s">
        <v>378</v>
      </c>
      <c r="F16" s="677">
        <v>0</v>
      </c>
      <c r="G16" s="677">
        <v>0</v>
      </c>
      <c r="H16" s="677">
        <v>0</v>
      </c>
      <c r="I16" s="677">
        <v>0</v>
      </c>
      <c r="J16" s="677" t="str">
        <f t="shared" si="1"/>
        <v> </v>
      </c>
      <c r="K16" s="678" t="str">
        <f t="shared" si="0"/>
        <v> </v>
      </c>
    </row>
    <row r="17" spans="1:11" ht="16.5" customHeight="1">
      <c r="A17" s="672"/>
      <c r="B17" s="673"/>
      <c r="C17" s="674"/>
      <c r="D17" s="679">
        <v>1211</v>
      </c>
      <c r="E17" s="676" t="s">
        <v>379</v>
      </c>
      <c r="F17" s="677">
        <v>0</v>
      </c>
      <c r="G17" s="677">
        <v>0</v>
      </c>
      <c r="H17" s="677">
        <v>0</v>
      </c>
      <c r="I17" s="677">
        <v>0</v>
      </c>
      <c r="J17" s="677" t="str">
        <f t="shared" si="1"/>
        <v> </v>
      </c>
      <c r="K17" s="678" t="str">
        <f t="shared" si="0"/>
        <v> </v>
      </c>
    </row>
    <row r="18" spans="1:11" ht="16.5" customHeight="1">
      <c r="A18" s="672"/>
      <c r="B18" s="673"/>
      <c r="C18" s="674" t="s">
        <v>380</v>
      </c>
      <c r="D18" s="679"/>
      <c r="E18" s="676" t="s">
        <v>381</v>
      </c>
      <c r="F18" s="677">
        <v>0</v>
      </c>
      <c r="G18" s="677">
        <v>0</v>
      </c>
      <c r="H18" s="677">
        <v>0</v>
      </c>
      <c r="I18" s="677">
        <v>0</v>
      </c>
      <c r="J18" s="677" t="str">
        <f t="shared" si="1"/>
        <v> </v>
      </c>
      <c r="K18" s="678" t="str">
        <f t="shared" si="0"/>
        <v> </v>
      </c>
    </row>
    <row r="19" spans="1:11" ht="16.5" customHeight="1">
      <c r="A19" s="680"/>
      <c r="B19" s="686" t="s">
        <v>382</v>
      </c>
      <c r="C19" s="682"/>
      <c r="D19" s="675" t="s">
        <v>368</v>
      </c>
      <c r="E19" s="687" t="s">
        <v>383</v>
      </c>
      <c r="F19" s="688">
        <v>0</v>
      </c>
      <c r="G19" s="688">
        <v>0</v>
      </c>
      <c r="H19" s="688">
        <v>0</v>
      </c>
      <c r="I19" s="688">
        <v>0</v>
      </c>
      <c r="J19" s="688" t="str">
        <f t="shared" si="1"/>
        <v> </v>
      </c>
      <c r="K19" s="689" t="str">
        <f t="shared" si="0"/>
        <v> </v>
      </c>
    </row>
    <row r="20" spans="1:11" ht="16.5" customHeight="1">
      <c r="A20" s="672"/>
      <c r="B20" s="673"/>
      <c r="C20" s="674">
        <v>132</v>
      </c>
      <c r="D20" s="679"/>
      <c r="E20" s="676" t="s">
        <v>384</v>
      </c>
      <c r="F20" s="677">
        <v>0</v>
      </c>
      <c r="G20" s="677">
        <v>0</v>
      </c>
      <c r="H20" s="677">
        <v>0</v>
      </c>
      <c r="I20" s="677">
        <v>0</v>
      </c>
      <c r="J20" s="677" t="str">
        <f t="shared" si="1"/>
        <v> </v>
      </c>
      <c r="K20" s="678" t="str">
        <f t="shared" si="0"/>
        <v> </v>
      </c>
    </row>
    <row r="21" spans="1:11" ht="16.5" customHeight="1">
      <c r="A21" s="672"/>
      <c r="B21" s="673"/>
      <c r="C21" s="674">
        <v>133</v>
      </c>
      <c r="D21" s="679"/>
      <c r="E21" s="676" t="s">
        <v>385</v>
      </c>
      <c r="F21" s="677">
        <v>0</v>
      </c>
      <c r="G21" s="677">
        <v>0</v>
      </c>
      <c r="H21" s="677">
        <v>0</v>
      </c>
      <c r="I21" s="677">
        <v>0</v>
      </c>
      <c r="J21" s="677" t="str">
        <f t="shared" si="1"/>
        <v> </v>
      </c>
      <c r="K21" s="678" t="str">
        <f t="shared" si="0"/>
        <v> </v>
      </c>
    </row>
    <row r="22" spans="1:11" ht="16.5" customHeight="1">
      <c r="A22" s="672"/>
      <c r="B22" s="673"/>
      <c r="C22" s="674">
        <v>134</v>
      </c>
      <c r="D22" s="679"/>
      <c r="E22" s="676" t="s">
        <v>386</v>
      </c>
      <c r="F22" s="677">
        <v>0</v>
      </c>
      <c r="G22" s="677">
        <v>0</v>
      </c>
      <c r="H22" s="677">
        <v>0</v>
      </c>
      <c r="I22" s="677">
        <v>0</v>
      </c>
      <c r="J22" s="677" t="str">
        <f t="shared" si="1"/>
        <v> </v>
      </c>
      <c r="K22" s="678" t="str">
        <f t="shared" si="0"/>
        <v> </v>
      </c>
    </row>
    <row r="23" spans="1:11" ht="16.5" customHeight="1">
      <c r="A23" s="672"/>
      <c r="B23" s="673"/>
      <c r="C23" s="674">
        <v>135</v>
      </c>
      <c r="D23" s="679"/>
      <c r="E23" s="676" t="s">
        <v>387</v>
      </c>
      <c r="F23" s="677">
        <v>0</v>
      </c>
      <c r="G23" s="677">
        <v>0</v>
      </c>
      <c r="H23" s="677">
        <v>0</v>
      </c>
      <c r="I23" s="677">
        <v>0</v>
      </c>
      <c r="J23" s="677" t="str">
        <f t="shared" si="1"/>
        <v> </v>
      </c>
      <c r="K23" s="678" t="str">
        <f t="shared" si="0"/>
        <v> </v>
      </c>
    </row>
    <row r="24" spans="1:11" ht="16.5" customHeight="1">
      <c r="A24" s="672"/>
      <c r="B24" s="673"/>
      <c r="C24" s="674">
        <v>136</v>
      </c>
      <c r="D24" s="679"/>
      <c r="E24" s="676" t="s">
        <v>388</v>
      </c>
      <c r="F24" s="677">
        <v>0</v>
      </c>
      <c r="G24" s="677">
        <v>0</v>
      </c>
      <c r="H24" s="677">
        <v>0</v>
      </c>
      <c r="I24" s="677">
        <v>0</v>
      </c>
      <c r="J24" s="677" t="str">
        <f t="shared" si="1"/>
        <v> </v>
      </c>
      <c r="K24" s="678" t="str">
        <f t="shared" si="0"/>
        <v> </v>
      </c>
    </row>
    <row r="25" spans="1:11" s="671" customFormat="1" ht="17.25" customHeight="1">
      <c r="A25" s="680"/>
      <c r="B25" s="690">
        <v>13</v>
      </c>
      <c r="C25" s="682"/>
      <c r="D25" s="691"/>
      <c r="E25" s="683" t="s">
        <v>389</v>
      </c>
      <c r="F25" s="684">
        <v>0</v>
      </c>
      <c r="G25" s="684">
        <v>0</v>
      </c>
      <c r="H25" s="684">
        <v>0</v>
      </c>
      <c r="I25" s="684">
        <v>0</v>
      </c>
      <c r="J25" s="684" t="str">
        <f t="shared" si="1"/>
        <v> </v>
      </c>
      <c r="K25" s="685" t="str">
        <f t="shared" si="0"/>
        <v> </v>
      </c>
    </row>
    <row r="26" spans="1:11" ht="18" customHeight="1">
      <c r="A26" s="672"/>
      <c r="B26" s="673"/>
      <c r="C26" s="674" t="s">
        <v>390</v>
      </c>
      <c r="D26" s="679" t="s">
        <v>368</v>
      </c>
      <c r="E26" s="676" t="s">
        <v>391</v>
      </c>
      <c r="F26" s="677">
        <v>0</v>
      </c>
      <c r="G26" s="677">
        <v>0</v>
      </c>
      <c r="H26" s="677">
        <v>0</v>
      </c>
      <c r="I26" s="677">
        <v>0</v>
      </c>
      <c r="J26" s="677" t="str">
        <f t="shared" si="1"/>
        <v> </v>
      </c>
      <c r="K26" s="678" t="str">
        <f t="shared" si="0"/>
        <v> </v>
      </c>
    </row>
    <row r="27" spans="1:11" ht="16.5" customHeight="1">
      <c r="A27" s="672"/>
      <c r="B27" s="673"/>
      <c r="C27" s="674"/>
      <c r="D27" s="679">
        <v>1401</v>
      </c>
      <c r="E27" s="676" t="s">
        <v>392</v>
      </c>
      <c r="F27" s="677">
        <v>0</v>
      </c>
      <c r="G27" s="677">
        <v>0</v>
      </c>
      <c r="H27" s="677">
        <v>0</v>
      </c>
      <c r="I27" s="677">
        <v>0</v>
      </c>
      <c r="J27" s="677" t="str">
        <f t="shared" si="1"/>
        <v> </v>
      </c>
      <c r="K27" s="678" t="str">
        <f t="shared" si="0"/>
        <v> </v>
      </c>
    </row>
    <row r="28" spans="1:11" s="671" customFormat="1" ht="16.5" customHeight="1">
      <c r="A28" s="672"/>
      <c r="B28" s="673"/>
      <c r="C28" s="674"/>
      <c r="D28" s="679">
        <v>1402</v>
      </c>
      <c r="E28" s="676" t="s">
        <v>393</v>
      </c>
      <c r="F28" s="677">
        <v>0</v>
      </c>
      <c r="G28" s="677">
        <v>0</v>
      </c>
      <c r="H28" s="677">
        <v>0</v>
      </c>
      <c r="I28" s="677">
        <v>0</v>
      </c>
      <c r="J28" s="677" t="str">
        <f t="shared" si="1"/>
        <v> </v>
      </c>
      <c r="K28" s="678" t="str">
        <f t="shared" si="0"/>
        <v> </v>
      </c>
    </row>
    <row r="29" spans="1:11" ht="17.25" customHeight="1">
      <c r="A29" s="680"/>
      <c r="B29" s="686" t="s">
        <v>395</v>
      </c>
      <c r="C29" s="682"/>
      <c r="D29" s="679" t="s">
        <v>368</v>
      </c>
      <c r="E29" s="683" t="s">
        <v>391</v>
      </c>
      <c r="F29" s="684">
        <v>0</v>
      </c>
      <c r="G29" s="684">
        <v>0</v>
      </c>
      <c r="H29" s="684">
        <v>0</v>
      </c>
      <c r="I29" s="684">
        <v>0</v>
      </c>
      <c r="J29" s="684" t="str">
        <f t="shared" si="1"/>
        <v> </v>
      </c>
      <c r="K29" s="685" t="str">
        <f t="shared" si="0"/>
        <v> </v>
      </c>
    </row>
    <row r="30" spans="1:11" ht="18" customHeight="1">
      <c r="A30" s="672"/>
      <c r="B30" s="673">
        <v>7</v>
      </c>
      <c r="C30" s="674">
        <v>151</v>
      </c>
      <c r="D30" s="679"/>
      <c r="E30" s="676" t="s">
        <v>396</v>
      </c>
      <c r="F30" s="677">
        <v>0</v>
      </c>
      <c r="G30" s="677">
        <v>0</v>
      </c>
      <c r="H30" s="677">
        <v>0</v>
      </c>
      <c r="I30" s="677">
        <v>0</v>
      </c>
      <c r="J30" s="677" t="str">
        <f t="shared" si="1"/>
        <v> </v>
      </c>
      <c r="K30" s="678" t="str">
        <f t="shared" si="0"/>
        <v> </v>
      </c>
    </row>
    <row r="31" spans="1:11" ht="16.5" customHeight="1">
      <c r="A31" s="672"/>
      <c r="B31" s="673"/>
      <c r="C31" s="674" t="s">
        <v>397</v>
      </c>
      <c r="D31" s="679" t="s">
        <v>368</v>
      </c>
      <c r="E31" s="676" t="s">
        <v>398</v>
      </c>
      <c r="F31" s="677">
        <v>0</v>
      </c>
      <c r="G31" s="677">
        <v>0</v>
      </c>
      <c r="H31" s="677">
        <v>0</v>
      </c>
      <c r="I31" s="677">
        <v>0</v>
      </c>
      <c r="J31" s="677" t="str">
        <f t="shared" si="1"/>
        <v> </v>
      </c>
      <c r="K31" s="678" t="str">
        <f t="shared" si="0"/>
        <v> </v>
      </c>
    </row>
    <row r="32" spans="1:11" s="671" customFormat="1" ht="16.5" customHeight="1">
      <c r="A32" s="672"/>
      <c r="B32" s="673"/>
      <c r="C32" s="674"/>
      <c r="D32" s="692" t="s">
        <v>399</v>
      </c>
      <c r="E32" s="676" t="s">
        <v>400</v>
      </c>
      <c r="F32" s="677">
        <v>0</v>
      </c>
      <c r="G32" s="677">
        <v>0</v>
      </c>
      <c r="H32" s="677">
        <v>0</v>
      </c>
      <c r="I32" s="677">
        <v>0</v>
      </c>
      <c r="J32" s="677" t="str">
        <f t="shared" si="1"/>
        <v> </v>
      </c>
      <c r="K32" s="678" t="str">
        <f t="shared" si="0"/>
        <v> </v>
      </c>
    </row>
    <row r="33" spans="1:11" ht="17.25" customHeight="1">
      <c r="A33" s="680"/>
      <c r="B33" s="686" t="s">
        <v>401</v>
      </c>
      <c r="C33" s="682"/>
      <c r="D33" s="679" t="s">
        <v>368</v>
      </c>
      <c r="E33" s="683" t="s">
        <v>402</v>
      </c>
      <c r="F33" s="684">
        <v>0</v>
      </c>
      <c r="G33" s="684">
        <v>0</v>
      </c>
      <c r="H33" s="684">
        <v>0</v>
      </c>
      <c r="I33" s="684">
        <v>0</v>
      </c>
      <c r="J33" s="684" t="str">
        <f t="shared" si="1"/>
        <v> </v>
      </c>
      <c r="K33" s="685" t="str">
        <f t="shared" si="0"/>
        <v> </v>
      </c>
    </row>
    <row r="34" spans="1:11" ht="24" customHeight="1">
      <c r="A34" s="672"/>
      <c r="B34" s="673"/>
      <c r="C34" s="674" t="s">
        <v>403</v>
      </c>
      <c r="D34" s="679"/>
      <c r="E34" s="676" t="s">
        <v>404</v>
      </c>
      <c r="F34" s="677">
        <v>0</v>
      </c>
      <c r="G34" s="677">
        <v>0</v>
      </c>
      <c r="H34" s="677">
        <v>0</v>
      </c>
      <c r="I34" s="677">
        <v>0</v>
      </c>
      <c r="J34" s="677" t="str">
        <f t="shared" si="1"/>
        <v> </v>
      </c>
      <c r="K34" s="678" t="str">
        <f t="shared" si="0"/>
        <v> </v>
      </c>
    </row>
    <row r="35" spans="1:11" ht="22.5" customHeight="1">
      <c r="A35" s="672" t="s">
        <v>405</v>
      </c>
      <c r="B35" s="673" t="s">
        <v>406</v>
      </c>
      <c r="C35" s="693" t="s">
        <v>407</v>
      </c>
      <c r="D35" s="673" t="s">
        <v>408</v>
      </c>
      <c r="E35" s="676" t="s">
        <v>409</v>
      </c>
      <c r="F35" s="677"/>
      <c r="G35" s="677"/>
      <c r="H35" s="677"/>
      <c r="I35" s="677"/>
      <c r="J35" s="677" t="str">
        <f t="shared" si="1"/>
        <v> </v>
      </c>
      <c r="K35" s="678" t="str">
        <f t="shared" si="0"/>
        <v> </v>
      </c>
    </row>
    <row r="36" spans="1:11" ht="16.5" customHeight="1">
      <c r="A36" s="672"/>
      <c r="B36" s="673"/>
      <c r="C36" s="674">
        <v>163</v>
      </c>
      <c r="D36" s="679"/>
      <c r="E36" s="676" t="s">
        <v>410</v>
      </c>
      <c r="F36" s="677">
        <v>0</v>
      </c>
      <c r="G36" s="677">
        <v>0</v>
      </c>
      <c r="H36" s="677">
        <v>0</v>
      </c>
      <c r="I36" s="677">
        <v>0</v>
      </c>
      <c r="J36" s="677" t="str">
        <f t="shared" si="1"/>
        <v> </v>
      </c>
      <c r="K36" s="678" t="str">
        <f t="shared" si="0"/>
        <v> </v>
      </c>
    </row>
    <row r="37" spans="1:11" ht="16.5" customHeight="1">
      <c r="A37" s="672"/>
      <c r="B37" s="673"/>
      <c r="C37" s="674">
        <v>164</v>
      </c>
      <c r="D37" s="679"/>
      <c r="E37" s="676" t="s">
        <v>411</v>
      </c>
      <c r="F37" s="677">
        <v>0</v>
      </c>
      <c r="G37" s="677">
        <v>0</v>
      </c>
      <c r="H37" s="677">
        <v>0</v>
      </c>
      <c r="I37" s="677">
        <v>0</v>
      </c>
      <c r="J37" s="677" t="str">
        <f t="shared" si="1"/>
        <v> </v>
      </c>
      <c r="K37" s="678" t="str">
        <f t="shared" si="0"/>
        <v> </v>
      </c>
    </row>
    <row r="38" spans="1:11" s="671" customFormat="1" ht="16.5" customHeight="1">
      <c r="A38" s="672"/>
      <c r="B38" s="673"/>
      <c r="C38" s="674">
        <v>169</v>
      </c>
      <c r="D38" s="679"/>
      <c r="E38" s="676" t="s">
        <v>412</v>
      </c>
      <c r="F38" s="677">
        <v>0</v>
      </c>
      <c r="G38" s="677">
        <v>0</v>
      </c>
      <c r="H38" s="677">
        <v>0</v>
      </c>
      <c r="I38" s="677">
        <v>0</v>
      </c>
      <c r="J38" s="677" t="str">
        <f t="shared" si="1"/>
        <v> </v>
      </c>
      <c r="K38" s="678" t="str">
        <f t="shared" si="0"/>
        <v> </v>
      </c>
    </row>
    <row r="39" spans="1:11" ht="36">
      <c r="A39" s="680"/>
      <c r="B39" s="690">
        <v>16</v>
      </c>
      <c r="C39" s="682"/>
      <c r="D39" s="691"/>
      <c r="E39" s="683" t="s">
        <v>413</v>
      </c>
      <c r="F39" s="684">
        <v>0</v>
      </c>
      <c r="G39" s="684">
        <v>0</v>
      </c>
      <c r="H39" s="684">
        <v>0</v>
      </c>
      <c r="I39" s="684">
        <v>0</v>
      </c>
      <c r="J39" s="684" t="str">
        <f t="shared" si="1"/>
        <v> </v>
      </c>
      <c r="K39" s="685" t="str">
        <f t="shared" si="0"/>
        <v> </v>
      </c>
    </row>
    <row r="40" spans="1:11" s="671" customFormat="1" ht="18" customHeight="1">
      <c r="A40" s="672"/>
      <c r="B40" s="673"/>
      <c r="C40" s="674" t="s">
        <v>414</v>
      </c>
      <c r="D40" s="692" t="s">
        <v>415</v>
      </c>
      <c r="E40" s="676" t="s">
        <v>416</v>
      </c>
      <c r="F40" s="677">
        <v>0</v>
      </c>
      <c r="G40" s="677">
        <v>0</v>
      </c>
      <c r="H40" s="677">
        <v>0</v>
      </c>
      <c r="I40" s="677">
        <v>0</v>
      </c>
      <c r="J40" s="677" t="str">
        <f t="shared" si="1"/>
        <v> </v>
      </c>
      <c r="K40" s="678" t="str">
        <f t="shared" si="0"/>
        <v> </v>
      </c>
    </row>
    <row r="41" spans="1:11" s="671" customFormat="1" ht="18" customHeight="1" thickBot="1">
      <c r="A41" s="680"/>
      <c r="B41" s="690">
        <v>17</v>
      </c>
      <c r="C41" s="682"/>
      <c r="D41" s="694" t="s">
        <v>415</v>
      </c>
      <c r="E41" s="683" t="s">
        <v>416</v>
      </c>
      <c r="F41" s="684">
        <v>0</v>
      </c>
      <c r="G41" s="684">
        <v>0</v>
      </c>
      <c r="H41" s="684">
        <v>0</v>
      </c>
      <c r="I41" s="684">
        <v>0</v>
      </c>
      <c r="J41" s="684" t="str">
        <f t="shared" si="1"/>
        <v> </v>
      </c>
      <c r="K41" s="685" t="str">
        <f aca="true" t="shared" si="2" ref="K41:K72">IF(F41&gt;0,I41/F41*100," ")</f>
        <v> </v>
      </c>
    </row>
    <row r="42" spans="1:11" s="671" customFormat="1" ht="34.5" customHeight="1" thickBot="1">
      <c r="A42" s="695">
        <v>1</v>
      </c>
      <c r="B42" s="696"/>
      <c r="C42" s="697"/>
      <c r="D42" s="698"/>
      <c r="E42" s="699" t="s">
        <v>50</v>
      </c>
      <c r="F42" s="700">
        <v>0</v>
      </c>
      <c r="G42" s="700">
        <v>0</v>
      </c>
      <c r="H42" s="700">
        <v>0</v>
      </c>
      <c r="I42" s="700">
        <v>0</v>
      </c>
      <c r="J42" s="700" t="str">
        <f aca="true" t="shared" si="3" ref="J42:J73">IF(H42&gt;0,I42/H42*100," ")</f>
        <v> </v>
      </c>
      <c r="K42" s="701" t="str">
        <f t="shared" si="2"/>
        <v> </v>
      </c>
    </row>
    <row r="43" spans="1:11" ht="30" customHeight="1" thickBot="1">
      <c r="A43" s="702"/>
      <c r="B43" s="703" t="s">
        <v>417</v>
      </c>
      <c r="C43" s="697"/>
      <c r="D43" s="704"/>
      <c r="E43" s="705" t="s">
        <v>51</v>
      </c>
      <c r="F43" s="706">
        <v>0</v>
      </c>
      <c r="G43" s="706">
        <v>0</v>
      </c>
      <c r="H43" s="706">
        <v>0</v>
      </c>
      <c r="I43" s="706">
        <v>0</v>
      </c>
      <c r="J43" s="706" t="str">
        <f t="shared" si="3"/>
        <v> </v>
      </c>
      <c r="K43" s="707" t="str">
        <f t="shared" si="2"/>
        <v> </v>
      </c>
    </row>
    <row r="44" spans="1:11" ht="18" customHeight="1">
      <c r="A44" s="672"/>
      <c r="B44" s="673"/>
      <c r="C44" s="708">
        <v>211</v>
      </c>
      <c r="D44" s="673"/>
      <c r="E44" s="709" t="s">
        <v>418</v>
      </c>
      <c r="F44" s="677">
        <v>5411.06</v>
      </c>
      <c r="G44" s="677">
        <v>2841</v>
      </c>
      <c r="H44" s="677">
        <v>2841</v>
      </c>
      <c r="I44" s="677">
        <v>4504.37</v>
      </c>
      <c r="J44" s="677">
        <f t="shared" si="3"/>
        <v>158.5487504399859</v>
      </c>
      <c r="K44" s="678">
        <f t="shared" si="2"/>
        <v>83.24376369879468</v>
      </c>
    </row>
    <row r="45" spans="1:11" ht="16.5" customHeight="1">
      <c r="A45" s="672"/>
      <c r="B45" s="673"/>
      <c r="C45" s="708">
        <v>212</v>
      </c>
      <c r="D45" s="673"/>
      <c r="E45" s="709" t="s">
        <v>419</v>
      </c>
      <c r="F45" s="677">
        <v>0</v>
      </c>
      <c r="G45" s="677">
        <v>0</v>
      </c>
      <c r="H45" s="677">
        <v>0</v>
      </c>
      <c r="I45" s="677">
        <v>0</v>
      </c>
      <c r="J45" s="677" t="str">
        <f t="shared" si="3"/>
        <v> </v>
      </c>
      <c r="K45" s="678" t="str">
        <f t="shared" si="2"/>
        <v> </v>
      </c>
    </row>
    <row r="46" spans="1:11" ht="16.5" customHeight="1">
      <c r="A46" s="672"/>
      <c r="B46" s="673"/>
      <c r="C46" s="708"/>
      <c r="D46" s="673">
        <v>2122</v>
      </c>
      <c r="E46" s="709" t="s">
        <v>420</v>
      </c>
      <c r="F46" s="677">
        <v>0</v>
      </c>
      <c r="G46" s="677">
        <v>0</v>
      </c>
      <c r="H46" s="677">
        <v>0</v>
      </c>
      <c r="I46" s="677">
        <v>0</v>
      </c>
      <c r="J46" s="677" t="str">
        <f t="shared" si="3"/>
        <v> </v>
      </c>
      <c r="K46" s="678" t="str">
        <f t="shared" si="2"/>
        <v> </v>
      </c>
    </row>
    <row r="47" spans="1:11" ht="16.5" customHeight="1">
      <c r="A47" s="672"/>
      <c r="B47" s="673"/>
      <c r="C47" s="708"/>
      <c r="D47" s="673">
        <v>2123</v>
      </c>
      <c r="E47" s="709" t="s">
        <v>421</v>
      </c>
      <c r="F47" s="677">
        <v>0</v>
      </c>
      <c r="G47" s="677">
        <v>0</v>
      </c>
      <c r="H47" s="677">
        <v>0</v>
      </c>
      <c r="I47" s="677">
        <v>0</v>
      </c>
      <c r="J47" s="677" t="str">
        <f t="shared" si="3"/>
        <v> </v>
      </c>
      <c r="K47" s="678" t="str">
        <f t="shared" si="2"/>
        <v> </v>
      </c>
    </row>
    <row r="48" spans="1:11" ht="16.5" customHeight="1">
      <c r="A48" s="672"/>
      <c r="B48" s="673"/>
      <c r="C48" s="708">
        <v>213</v>
      </c>
      <c r="D48" s="673"/>
      <c r="E48" s="709" t="s">
        <v>422</v>
      </c>
      <c r="F48" s="677">
        <v>424.71</v>
      </c>
      <c r="G48" s="677">
        <v>36</v>
      </c>
      <c r="H48" s="677">
        <v>36</v>
      </c>
      <c r="I48" s="677">
        <v>597.56</v>
      </c>
      <c r="J48" s="677">
        <f t="shared" si="3"/>
        <v>1659.8888888888887</v>
      </c>
      <c r="K48" s="678">
        <f t="shared" si="2"/>
        <v>140.69835888017707</v>
      </c>
    </row>
    <row r="49" spans="1:11" ht="16.5" customHeight="1">
      <c r="A49" s="672"/>
      <c r="B49" s="673"/>
      <c r="C49" s="708">
        <v>214</v>
      </c>
      <c r="D49" s="673"/>
      <c r="E49" s="709" t="s">
        <v>423</v>
      </c>
      <c r="F49" s="677">
        <v>22.77</v>
      </c>
      <c r="G49" s="677">
        <v>23</v>
      </c>
      <c r="H49" s="677">
        <v>23</v>
      </c>
      <c r="I49" s="677">
        <v>17.8</v>
      </c>
      <c r="J49" s="677">
        <f t="shared" si="3"/>
        <v>77.3913043478261</v>
      </c>
      <c r="K49" s="678">
        <f t="shared" si="2"/>
        <v>78.17303469477383</v>
      </c>
    </row>
    <row r="50" spans="1:11" s="671" customFormat="1" ht="16.5" customHeight="1">
      <c r="A50" s="672"/>
      <c r="B50" s="673"/>
      <c r="C50" s="708">
        <v>215</v>
      </c>
      <c r="D50" s="673"/>
      <c r="E50" s="709" t="s">
        <v>424</v>
      </c>
      <c r="F50" s="677">
        <v>0</v>
      </c>
      <c r="G50" s="677">
        <v>0</v>
      </c>
      <c r="H50" s="677">
        <v>0</v>
      </c>
      <c r="I50" s="677">
        <v>0</v>
      </c>
      <c r="J50" s="677" t="str">
        <f t="shared" si="3"/>
        <v> </v>
      </c>
      <c r="K50" s="678" t="str">
        <f t="shared" si="2"/>
        <v> </v>
      </c>
    </row>
    <row r="51" spans="1:11" ht="23.25" customHeight="1">
      <c r="A51" s="680"/>
      <c r="B51" s="690">
        <v>21</v>
      </c>
      <c r="C51" s="710"/>
      <c r="D51" s="686"/>
      <c r="E51" s="711" t="s">
        <v>425</v>
      </c>
      <c r="F51" s="684">
        <v>5858.54</v>
      </c>
      <c r="G51" s="684">
        <v>2900</v>
      </c>
      <c r="H51" s="684">
        <v>2900</v>
      </c>
      <c r="I51" s="684">
        <v>5119.73</v>
      </c>
      <c r="J51" s="684">
        <f t="shared" si="3"/>
        <v>176.54241379310344</v>
      </c>
      <c r="K51" s="685">
        <f t="shared" si="2"/>
        <v>87.38917887391739</v>
      </c>
    </row>
    <row r="52" spans="1:11" ht="18" customHeight="1">
      <c r="A52" s="672"/>
      <c r="B52" s="673"/>
      <c r="C52" s="708">
        <v>221</v>
      </c>
      <c r="D52" s="673"/>
      <c r="E52" s="709" t="s">
        <v>426</v>
      </c>
      <c r="F52" s="677">
        <v>0.31</v>
      </c>
      <c r="G52" s="677">
        <v>0</v>
      </c>
      <c r="H52" s="677">
        <v>0</v>
      </c>
      <c r="I52" s="677">
        <v>1.21</v>
      </c>
      <c r="J52" s="677" t="str">
        <f t="shared" si="3"/>
        <v> </v>
      </c>
      <c r="K52" s="678">
        <f t="shared" si="2"/>
        <v>390.3225806451613</v>
      </c>
    </row>
    <row r="53" spans="1:11" s="671" customFormat="1" ht="22.5" customHeight="1">
      <c r="A53" s="672"/>
      <c r="B53" s="673"/>
      <c r="C53" s="708">
        <v>222</v>
      </c>
      <c r="D53" s="673"/>
      <c r="E53" s="709" t="s">
        <v>427</v>
      </c>
      <c r="F53" s="677">
        <v>0</v>
      </c>
      <c r="G53" s="677">
        <v>0</v>
      </c>
      <c r="H53" s="677">
        <v>0</v>
      </c>
      <c r="I53" s="677">
        <v>0</v>
      </c>
      <c r="J53" s="677" t="str">
        <f t="shared" si="3"/>
        <v> </v>
      </c>
      <c r="K53" s="678" t="str">
        <f t="shared" si="2"/>
        <v> </v>
      </c>
    </row>
    <row r="54" spans="1:11" ht="17.25" customHeight="1">
      <c r="A54" s="680">
        <v>5</v>
      </c>
      <c r="B54" s="690">
        <v>22</v>
      </c>
      <c r="C54" s="710"/>
      <c r="D54" s="686"/>
      <c r="E54" s="711" t="s">
        <v>428</v>
      </c>
      <c r="F54" s="684">
        <v>0.31</v>
      </c>
      <c r="G54" s="684">
        <v>0</v>
      </c>
      <c r="H54" s="684">
        <v>0</v>
      </c>
      <c r="I54" s="684">
        <v>1.21</v>
      </c>
      <c r="J54" s="684" t="str">
        <f t="shared" si="3"/>
        <v> </v>
      </c>
      <c r="K54" s="685">
        <f t="shared" si="2"/>
        <v>390.3225806451613</v>
      </c>
    </row>
    <row r="55" spans="1:11" ht="24" customHeight="1">
      <c r="A55" s="672"/>
      <c r="B55" s="673"/>
      <c r="C55" s="708">
        <v>231</v>
      </c>
      <c r="D55" s="673"/>
      <c r="E55" s="709" t="s">
        <v>429</v>
      </c>
      <c r="F55" s="677">
        <v>0.3</v>
      </c>
      <c r="G55" s="677">
        <v>0</v>
      </c>
      <c r="H55" s="677">
        <v>0</v>
      </c>
      <c r="I55" s="677">
        <v>6.23</v>
      </c>
      <c r="J55" s="677" t="str">
        <f t="shared" si="3"/>
        <v> </v>
      </c>
      <c r="K55" s="678">
        <f t="shared" si="2"/>
        <v>2076.666666666667</v>
      </c>
    </row>
    <row r="56" spans="1:11" ht="15.75" customHeight="1">
      <c r="A56" s="672"/>
      <c r="B56" s="673"/>
      <c r="C56" s="708">
        <v>232</v>
      </c>
      <c r="D56" s="673"/>
      <c r="E56" s="709" t="s">
        <v>430</v>
      </c>
      <c r="F56" s="677">
        <v>1029.48</v>
      </c>
      <c r="G56" s="677">
        <v>100</v>
      </c>
      <c r="H56" s="677">
        <v>100</v>
      </c>
      <c r="I56" s="677">
        <v>1778.61</v>
      </c>
      <c r="J56" s="677">
        <f t="shared" si="3"/>
        <v>1778.6099999999997</v>
      </c>
      <c r="K56" s="678">
        <f t="shared" si="2"/>
        <v>172.76780510549014</v>
      </c>
    </row>
    <row r="57" spans="1:11" ht="15.75" customHeight="1">
      <c r="A57" s="672"/>
      <c r="B57" s="673"/>
      <c r="C57" s="708">
        <v>234</v>
      </c>
      <c r="D57" s="673"/>
      <c r="E57" s="709" t="s">
        <v>431</v>
      </c>
      <c r="F57" s="677">
        <v>0</v>
      </c>
      <c r="G57" s="677">
        <v>0</v>
      </c>
      <c r="H57" s="677">
        <v>0</v>
      </c>
      <c r="I57" s="677">
        <v>0</v>
      </c>
      <c r="J57" s="677" t="str">
        <f t="shared" si="3"/>
        <v> </v>
      </c>
      <c r="K57" s="678" t="str">
        <f t="shared" si="2"/>
        <v> </v>
      </c>
    </row>
    <row r="58" spans="1:11" ht="15.75" customHeight="1">
      <c r="A58" s="672"/>
      <c r="B58" s="673"/>
      <c r="C58" s="708">
        <v>235</v>
      </c>
      <c r="D58" s="673"/>
      <c r="E58" s="709" t="s">
        <v>432</v>
      </c>
      <c r="F58" s="677">
        <v>0</v>
      </c>
      <c r="G58" s="677">
        <v>0</v>
      </c>
      <c r="H58" s="677">
        <v>0</v>
      </c>
      <c r="I58" s="677">
        <v>0</v>
      </c>
      <c r="J58" s="677" t="str">
        <f t="shared" si="3"/>
        <v> </v>
      </c>
      <c r="K58" s="678" t="str">
        <f t="shared" si="2"/>
        <v> </v>
      </c>
    </row>
    <row r="59" spans="1:11" s="671" customFormat="1" ht="15.75" customHeight="1">
      <c r="A59" s="672"/>
      <c r="B59" s="673"/>
      <c r="C59" s="708">
        <v>236</v>
      </c>
      <c r="D59" s="673"/>
      <c r="E59" s="709" t="s">
        <v>433</v>
      </c>
      <c r="F59" s="677">
        <v>0</v>
      </c>
      <c r="G59" s="677">
        <v>0</v>
      </c>
      <c r="H59" s="677">
        <v>0</v>
      </c>
      <c r="I59" s="677">
        <v>0</v>
      </c>
      <c r="J59" s="677" t="str">
        <f t="shared" si="3"/>
        <v> </v>
      </c>
      <c r="K59" s="678" t="str">
        <f t="shared" si="2"/>
        <v> </v>
      </c>
    </row>
    <row r="60" spans="1:11" ht="23.25" customHeight="1">
      <c r="A60" s="680"/>
      <c r="B60" s="690">
        <v>23</v>
      </c>
      <c r="C60" s="710"/>
      <c r="D60" s="686"/>
      <c r="E60" s="711" t="s">
        <v>434</v>
      </c>
      <c r="F60" s="684">
        <v>1029.78</v>
      </c>
      <c r="G60" s="684">
        <v>100</v>
      </c>
      <c r="H60" s="684">
        <v>100</v>
      </c>
      <c r="I60" s="684">
        <v>1784.84</v>
      </c>
      <c r="J60" s="684">
        <f t="shared" si="3"/>
        <v>1784.8399999999997</v>
      </c>
      <c r="K60" s="685">
        <f t="shared" si="2"/>
        <v>173.32245722387304</v>
      </c>
    </row>
    <row r="61" spans="1:11" ht="18" customHeight="1">
      <c r="A61" s="672"/>
      <c r="B61" s="673"/>
      <c r="C61" s="708">
        <v>241</v>
      </c>
      <c r="D61" s="673"/>
      <c r="E61" s="709" t="s">
        <v>435</v>
      </c>
      <c r="F61" s="677">
        <v>0</v>
      </c>
      <c r="G61" s="677">
        <v>0</v>
      </c>
      <c r="H61" s="677">
        <v>0</v>
      </c>
      <c r="I61" s="677">
        <v>0</v>
      </c>
      <c r="J61" s="677" t="str">
        <f t="shared" si="3"/>
        <v> </v>
      </c>
      <c r="K61" s="678" t="str">
        <f t="shared" si="2"/>
        <v> </v>
      </c>
    </row>
    <row r="62" spans="1:11" ht="22.5" customHeight="1">
      <c r="A62" s="672"/>
      <c r="B62" s="673"/>
      <c r="C62" s="708">
        <v>242</v>
      </c>
      <c r="D62" s="673"/>
      <c r="E62" s="709" t="s">
        <v>436</v>
      </c>
      <c r="F62" s="677">
        <v>0</v>
      </c>
      <c r="G62" s="677">
        <v>0</v>
      </c>
      <c r="H62" s="677">
        <v>0</v>
      </c>
      <c r="I62" s="677">
        <v>0</v>
      </c>
      <c r="J62" s="677" t="str">
        <f t="shared" si="3"/>
        <v> </v>
      </c>
      <c r="K62" s="678" t="str">
        <f t="shared" si="2"/>
        <v> </v>
      </c>
    </row>
    <row r="63" spans="1:11" ht="22.5" customHeight="1">
      <c r="A63" s="672"/>
      <c r="B63" s="673"/>
      <c r="C63" s="708">
        <v>243</v>
      </c>
      <c r="D63" s="673"/>
      <c r="E63" s="709" t="s">
        <v>52</v>
      </c>
      <c r="F63" s="677">
        <v>0</v>
      </c>
      <c r="G63" s="677">
        <v>0</v>
      </c>
      <c r="H63" s="677">
        <v>0</v>
      </c>
      <c r="I63" s="677">
        <v>0</v>
      </c>
      <c r="J63" s="677" t="str">
        <f t="shared" si="3"/>
        <v> </v>
      </c>
      <c r="K63" s="678" t="str">
        <f t="shared" si="2"/>
        <v> </v>
      </c>
    </row>
    <row r="64" spans="1:11" ht="22.5" customHeight="1">
      <c r="A64" s="672"/>
      <c r="B64" s="673"/>
      <c r="C64" s="708">
        <v>244</v>
      </c>
      <c r="D64" s="673"/>
      <c r="E64" s="709" t="s">
        <v>53</v>
      </c>
      <c r="F64" s="677">
        <v>0</v>
      </c>
      <c r="G64" s="677">
        <v>0</v>
      </c>
      <c r="H64" s="677">
        <v>0</v>
      </c>
      <c r="I64" s="677">
        <v>0</v>
      </c>
      <c r="J64" s="677" t="str">
        <f t="shared" si="3"/>
        <v> </v>
      </c>
      <c r="K64" s="678" t="str">
        <f t="shared" si="2"/>
        <v> </v>
      </c>
    </row>
    <row r="65" spans="1:11" ht="22.5" customHeight="1">
      <c r="A65" s="672"/>
      <c r="B65" s="673"/>
      <c r="C65" s="708">
        <v>245</v>
      </c>
      <c r="D65" s="673"/>
      <c r="E65" s="709" t="s">
        <v>437</v>
      </c>
      <c r="F65" s="677">
        <v>0</v>
      </c>
      <c r="G65" s="677">
        <v>0</v>
      </c>
      <c r="H65" s="677">
        <v>0</v>
      </c>
      <c r="I65" s="677">
        <v>0</v>
      </c>
      <c r="J65" s="677" t="str">
        <f t="shared" si="3"/>
        <v> </v>
      </c>
      <c r="K65" s="678" t="str">
        <f t="shared" si="2"/>
        <v> </v>
      </c>
    </row>
    <row r="66" spans="1:11" ht="16.5" customHeight="1">
      <c r="A66" s="672"/>
      <c r="B66" s="673"/>
      <c r="C66" s="708">
        <v>246</v>
      </c>
      <c r="D66" s="673"/>
      <c r="E66" s="709" t="s">
        <v>438</v>
      </c>
      <c r="F66" s="677">
        <v>0</v>
      </c>
      <c r="G66" s="677">
        <v>0</v>
      </c>
      <c r="H66" s="677">
        <v>0</v>
      </c>
      <c r="I66" s="677">
        <v>0</v>
      </c>
      <c r="J66" s="677" t="str">
        <f t="shared" si="3"/>
        <v> </v>
      </c>
      <c r="K66" s="678" t="str">
        <f t="shared" si="2"/>
        <v> </v>
      </c>
    </row>
    <row r="67" spans="1:11" ht="16.5" customHeight="1">
      <c r="A67" s="672"/>
      <c r="B67" s="673"/>
      <c r="C67" s="708">
        <v>247</v>
      </c>
      <c r="D67" s="673"/>
      <c r="E67" s="709" t="s">
        <v>439</v>
      </c>
      <c r="F67" s="677">
        <v>0</v>
      </c>
      <c r="G67" s="677">
        <v>0</v>
      </c>
      <c r="H67" s="677">
        <v>0</v>
      </c>
      <c r="I67" s="677">
        <v>0</v>
      </c>
      <c r="J67" s="677" t="str">
        <f t="shared" si="3"/>
        <v> </v>
      </c>
      <c r="K67" s="678" t="str">
        <f t="shared" si="2"/>
        <v> </v>
      </c>
    </row>
    <row r="68" spans="1:11" s="671" customFormat="1" ht="16.5" customHeight="1">
      <c r="A68" s="672"/>
      <c r="B68" s="673"/>
      <c r="C68" s="708">
        <v>248</v>
      </c>
      <c r="D68" s="673"/>
      <c r="E68" s="709" t="s">
        <v>440</v>
      </c>
      <c r="F68" s="677">
        <v>0</v>
      </c>
      <c r="G68" s="677">
        <v>0</v>
      </c>
      <c r="H68" s="677">
        <v>0</v>
      </c>
      <c r="I68" s="677">
        <v>0</v>
      </c>
      <c r="J68" s="677" t="str">
        <f t="shared" si="3"/>
        <v> </v>
      </c>
      <c r="K68" s="678" t="str">
        <f t="shared" si="2"/>
        <v> </v>
      </c>
    </row>
    <row r="69" spans="1:11" s="671" customFormat="1" ht="17.25" customHeight="1" thickBot="1">
      <c r="A69" s="680"/>
      <c r="B69" s="690">
        <v>24</v>
      </c>
      <c r="C69" s="710"/>
      <c r="D69" s="686"/>
      <c r="E69" s="711" t="s">
        <v>441</v>
      </c>
      <c r="F69" s="684">
        <v>0</v>
      </c>
      <c r="G69" s="684">
        <v>0</v>
      </c>
      <c r="H69" s="684">
        <v>0</v>
      </c>
      <c r="I69" s="684">
        <v>0</v>
      </c>
      <c r="J69" s="684" t="str">
        <f t="shared" si="3"/>
        <v> </v>
      </c>
      <c r="K69" s="685" t="str">
        <f t="shared" si="2"/>
        <v> </v>
      </c>
    </row>
    <row r="70" spans="1:11" s="671" customFormat="1" ht="24.75" customHeight="1" thickBot="1">
      <c r="A70" s="695">
        <v>2</v>
      </c>
      <c r="B70" s="696"/>
      <c r="C70" s="697"/>
      <c r="D70" s="712"/>
      <c r="E70" s="699" t="s">
        <v>442</v>
      </c>
      <c r="F70" s="700">
        <v>6888.63</v>
      </c>
      <c r="G70" s="700">
        <v>3000</v>
      </c>
      <c r="H70" s="700">
        <v>3000</v>
      </c>
      <c r="I70" s="700">
        <v>6905.78</v>
      </c>
      <c r="J70" s="700">
        <f t="shared" si="3"/>
        <v>230.19266666666667</v>
      </c>
      <c r="K70" s="701">
        <f t="shared" si="2"/>
        <v>100.24896096901705</v>
      </c>
    </row>
    <row r="71" spans="1:11" ht="18" customHeight="1">
      <c r="A71" s="672"/>
      <c r="B71" s="673"/>
      <c r="C71" s="708">
        <v>311</v>
      </c>
      <c r="D71" s="673"/>
      <c r="E71" s="709" t="s">
        <v>54</v>
      </c>
      <c r="F71" s="677">
        <v>561.8</v>
      </c>
      <c r="G71" s="677">
        <v>11000</v>
      </c>
      <c r="H71" s="677">
        <v>11000</v>
      </c>
      <c r="I71" s="677">
        <v>126</v>
      </c>
      <c r="J71" s="677">
        <f t="shared" si="3"/>
        <v>1.1454545454545455</v>
      </c>
      <c r="K71" s="678">
        <f t="shared" si="2"/>
        <v>22.42791028835885</v>
      </c>
    </row>
    <row r="72" spans="1:11" s="671" customFormat="1" ht="16.5" customHeight="1">
      <c r="A72" s="672"/>
      <c r="B72" s="673"/>
      <c r="C72" s="708">
        <v>312</v>
      </c>
      <c r="D72" s="673"/>
      <c r="E72" s="709" t="s">
        <v>55</v>
      </c>
      <c r="F72" s="677">
        <v>0</v>
      </c>
      <c r="G72" s="677">
        <v>0</v>
      </c>
      <c r="H72" s="677">
        <v>0</v>
      </c>
      <c r="I72" s="677">
        <v>0</v>
      </c>
      <c r="J72" s="677" t="str">
        <f t="shared" si="3"/>
        <v> </v>
      </c>
      <c r="K72" s="678" t="str">
        <f t="shared" si="2"/>
        <v> </v>
      </c>
    </row>
    <row r="73" spans="1:11" ht="25.5" customHeight="1">
      <c r="A73" s="680"/>
      <c r="B73" s="690">
        <v>31</v>
      </c>
      <c r="C73" s="710"/>
      <c r="D73" s="686"/>
      <c r="E73" s="711" t="s">
        <v>443</v>
      </c>
      <c r="F73" s="684">
        <v>561.8</v>
      </c>
      <c r="G73" s="684">
        <v>11000</v>
      </c>
      <c r="H73" s="684">
        <v>11000</v>
      </c>
      <c r="I73" s="684">
        <v>126</v>
      </c>
      <c r="J73" s="684">
        <f t="shared" si="3"/>
        <v>1.1454545454545455</v>
      </c>
      <c r="K73" s="685">
        <f aca="true" t="shared" si="4" ref="K73:K94">IF(F73&gt;0,I73/F73*100," ")</f>
        <v>22.42791028835885</v>
      </c>
    </row>
    <row r="74" spans="1:11" s="671" customFormat="1" ht="18" customHeight="1">
      <c r="A74" s="672"/>
      <c r="B74" s="673"/>
      <c r="C74" s="708">
        <v>320</v>
      </c>
      <c r="D74" s="673"/>
      <c r="E74" s="709" t="s">
        <v>444</v>
      </c>
      <c r="F74" s="677">
        <v>0</v>
      </c>
      <c r="G74" s="677">
        <v>0</v>
      </c>
      <c r="H74" s="677">
        <v>0</v>
      </c>
      <c r="I74" s="677">
        <v>0</v>
      </c>
      <c r="J74" s="677" t="str">
        <f aca="true" t="shared" si="5" ref="J74:J94">IF(H74&gt;0,I74/H74*100," ")</f>
        <v> </v>
      </c>
      <c r="K74" s="678" t="str">
        <f t="shared" si="4"/>
        <v> </v>
      </c>
    </row>
    <row r="75" spans="1:11" s="671" customFormat="1" ht="17.25" customHeight="1" thickBot="1">
      <c r="A75" s="680"/>
      <c r="B75" s="690">
        <v>32</v>
      </c>
      <c r="C75" s="710"/>
      <c r="D75" s="686"/>
      <c r="E75" s="711" t="s">
        <v>444</v>
      </c>
      <c r="F75" s="684">
        <v>0</v>
      </c>
      <c r="G75" s="684">
        <v>0</v>
      </c>
      <c r="H75" s="684">
        <v>0</v>
      </c>
      <c r="I75" s="684">
        <v>0</v>
      </c>
      <c r="J75" s="684" t="str">
        <f t="shared" si="5"/>
        <v> </v>
      </c>
      <c r="K75" s="685" t="str">
        <f t="shared" si="4"/>
        <v> </v>
      </c>
    </row>
    <row r="76" spans="1:11" s="671" customFormat="1" ht="24.75" customHeight="1" thickBot="1">
      <c r="A76" s="695">
        <v>3</v>
      </c>
      <c r="B76" s="696"/>
      <c r="C76" s="713"/>
      <c r="D76" s="696"/>
      <c r="E76" s="714" t="s">
        <v>445</v>
      </c>
      <c r="F76" s="700">
        <v>561.8</v>
      </c>
      <c r="G76" s="700">
        <v>11000</v>
      </c>
      <c r="H76" s="700">
        <v>11000</v>
      </c>
      <c r="I76" s="700">
        <v>126</v>
      </c>
      <c r="J76" s="700">
        <f t="shared" si="5"/>
        <v>1.1454545454545455</v>
      </c>
      <c r="K76" s="701">
        <f t="shared" si="4"/>
        <v>22.42791028835885</v>
      </c>
    </row>
    <row r="77" spans="1:11" ht="18" customHeight="1">
      <c r="A77" s="672"/>
      <c r="B77" s="673"/>
      <c r="C77" s="708">
        <v>411</v>
      </c>
      <c r="D77" s="673"/>
      <c r="E77" s="709" t="s">
        <v>446</v>
      </c>
      <c r="F77" s="677">
        <v>0</v>
      </c>
      <c r="G77" s="677">
        <v>0</v>
      </c>
      <c r="H77" s="677">
        <v>0</v>
      </c>
      <c r="I77" s="677">
        <v>0</v>
      </c>
      <c r="J77" s="677" t="str">
        <f t="shared" si="5"/>
        <v> </v>
      </c>
      <c r="K77" s="678" t="str">
        <f t="shared" si="4"/>
        <v> </v>
      </c>
    </row>
    <row r="78" spans="1:11" ht="16.5" customHeight="1">
      <c r="A78" s="672"/>
      <c r="B78" s="673"/>
      <c r="C78" s="708"/>
      <c r="D78" s="673">
        <v>4118</v>
      </c>
      <c r="E78" s="709" t="s">
        <v>447</v>
      </c>
      <c r="F78" s="677">
        <v>0</v>
      </c>
      <c r="G78" s="677">
        <v>0</v>
      </c>
      <c r="H78" s="677">
        <v>0</v>
      </c>
      <c r="I78" s="677">
        <v>0</v>
      </c>
      <c r="J78" s="677" t="str">
        <f t="shared" si="5"/>
        <v> </v>
      </c>
      <c r="K78" s="678" t="str">
        <f t="shared" si="4"/>
        <v> </v>
      </c>
    </row>
    <row r="79" spans="1:11" ht="22.5" customHeight="1">
      <c r="A79" s="672"/>
      <c r="B79" s="673"/>
      <c r="C79" s="708">
        <v>412</v>
      </c>
      <c r="D79" s="673"/>
      <c r="E79" s="709" t="s">
        <v>448</v>
      </c>
      <c r="F79" s="677">
        <v>0</v>
      </c>
      <c r="G79" s="677">
        <v>0</v>
      </c>
      <c r="H79" s="677">
        <v>0</v>
      </c>
      <c r="I79" s="677">
        <v>0</v>
      </c>
      <c r="J79" s="677" t="str">
        <f t="shared" si="5"/>
        <v> </v>
      </c>
      <c r="K79" s="678" t="str">
        <f t="shared" si="4"/>
        <v> </v>
      </c>
    </row>
    <row r="80" spans="1:11" ht="15.75" customHeight="1">
      <c r="A80" s="672"/>
      <c r="B80" s="673"/>
      <c r="C80" s="708">
        <v>413</v>
      </c>
      <c r="D80" s="673"/>
      <c r="E80" s="709" t="s">
        <v>449</v>
      </c>
      <c r="F80" s="677">
        <v>83463.92</v>
      </c>
      <c r="G80" s="677">
        <v>0</v>
      </c>
      <c r="H80" s="677">
        <v>0</v>
      </c>
      <c r="I80" s="677">
        <v>1126.31</v>
      </c>
      <c r="J80" s="677" t="str">
        <f t="shared" si="5"/>
        <v> </v>
      </c>
      <c r="K80" s="678">
        <f t="shared" si="4"/>
        <v>1.3494573463599602</v>
      </c>
    </row>
    <row r="81" spans="1:11" ht="15.75" customHeight="1">
      <c r="A81" s="672"/>
      <c r="B81" s="673"/>
      <c r="C81" s="708">
        <v>415</v>
      </c>
      <c r="D81" s="673"/>
      <c r="E81" s="709" t="s">
        <v>450</v>
      </c>
      <c r="F81" s="677">
        <v>13766.94</v>
      </c>
      <c r="G81" s="677">
        <v>15721</v>
      </c>
      <c r="H81" s="677">
        <v>57698</v>
      </c>
      <c r="I81" s="677">
        <v>17571.61</v>
      </c>
      <c r="J81" s="677">
        <f t="shared" si="5"/>
        <v>30.45445249402059</v>
      </c>
      <c r="K81" s="678">
        <f t="shared" si="4"/>
        <v>127.63627937653538</v>
      </c>
    </row>
    <row r="82" spans="1:11" ht="15.75" customHeight="1">
      <c r="A82" s="672"/>
      <c r="B82" s="673"/>
      <c r="C82" s="708"/>
      <c r="D82" s="673">
        <v>4153</v>
      </c>
      <c r="E82" s="709" t="s">
        <v>451</v>
      </c>
      <c r="F82" s="677">
        <v>11064.57</v>
      </c>
      <c r="G82" s="677">
        <v>15649</v>
      </c>
      <c r="H82" s="677">
        <v>57626</v>
      </c>
      <c r="I82" s="677">
        <v>13066.33</v>
      </c>
      <c r="J82" s="677">
        <f t="shared" si="5"/>
        <v>22.67436573768785</v>
      </c>
      <c r="K82" s="678">
        <f t="shared" si="4"/>
        <v>118.09162037024485</v>
      </c>
    </row>
    <row r="83" spans="1:11" ht="15.75" customHeight="1">
      <c r="A83" s="672"/>
      <c r="B83" s="673"/>
      <c r="C83" s="708"/>
      <c r="D83" s="673">
        <v>4154</v>
      </c>
      <c r="E83" s="709" t="s">
        <v>452</v>
      </c>
      <c r="F83" s="677">
        <v>0</v>
      </c>
      <c r="G83" s="677">
        <v>0</v>
      </c>
      <c r="H83" s="677">
        <v>0</v>
      </c>
      <c r="I83" s="677">
        <v>0</v>
      </c>
      <c r="J83" s="677" t="str">
        <f t="shared" si="5"/>
        <v> </v>
      </c>
      <c r="K83" s="678" t="str">
        <f t="shared" si="4"/>
        <v> </v>
      </c>
    </row>
    <row r="84" spans="1:11" s="671" customFormat="1" ht="15.75" customHeight="1">
      <c r="A84" s="672"/>
      <c r="B84" s="673"/>
      <c r="C84" s="708">
        <v>416</v>
      </c>
      <c r="D84" s="673"/>
      <c r="E84" s="709" t="s">
        <v>453</v>
      </c>
      <c r="F84" s="677">
        <v>0</v>
      </c>
      <c r="G84" s="677">
        <v>0</v>
      </c>
      <c r="H84" s="677">
        <v>0</v>
      </c>
      <c r="I84" s="677">
        <v>0</v>
      </c>
      <c r="J84" s="677" t="str">
        <f t="shared" si="5"/>
        <v> </v>
      </c>
      <c r="K84" s="678" t="str">
        <f t="shared" si="4"/>
        <v> </v>
      </c>
    </row>
    <row r="85" spans="1:11" ht="17.25" customHeight="1">
      <c r="A85" s="680"/>
      <c r="B85" s="690">
        <v>41</v>
      </c>
      <c r="C85" s="710"/>
      <c r="D85" s="686"/>
      <c r="E85" s="711" t="s">
        <v>454</v>
      </c>
      <c r="F85" s="684">
        <v>97230.86</v>
      </c>
      <c r="G85" s="684">
        <v>15721</v>
      </c>
      <c r="H85" s="684">
        <v>57698</v>
      </c>
      <c r="I85" s="684">
        <v>18697.92</v>
      </c>
      <c r="J85" s="684">
        <f t="shared" si="5"/>
        <v>32.40653055565184</v>
      </c>
      <c r="K85" s="685">
        <f t="shared" si="4"/>
        <v>19.230437743736914</v>
      </c>
    </row>
    <row r="86" spans="1:11" ht="18" customHeight="1">
      <c r="A86" s="672"/>
      <c r="B86" s="673"/>
      <c r="C86" s="708">
        <v>421</v>
      </c>
      <c r="D86" s="673"/>
      <c r="E86" s="709" t="s">
        <v>455</v>
      </c>
      <c r="F86" s="677">
        <v>0</v>
      </c>
      <c r="G86" s="677">
        <v>0</v>
      </c>
      <c r="H86" s="677">
        <v>0</v>
      </c>
      <c r="I86" s="677">
        <v>0</v>
      </c>
      <c r="J86" s="677" t="str">
        <f t="shared" si="5"/>
        <v> </v>
      </c>
      <c r="K86" s="678" t="str">
        <f t="shared" si="4"/>
        <v> </v>
      </c>
    </row>
    <row r="87" spans="1:11" ht="15.75" customHeight="1">
      <c r="A87" s="672"/>
      <c r="B87" s="673"/>
      <c r="C87" s="708"/>
      <c r="D87" s="673">
        <v>4218</v>
      </c>
      <c r="E87" s="709" t="s">
        <v>456</v>
      </c>
      <c r="F87" s="677">
        <v>0</v>
      </c>
      <c r="G87" s="677">
        <v>0</v>
      </c>
      <c r="H87" s="677">
        <v>0</v>
      </c>
      <c r="I87" s="677">
        <v>0</v>
      </c>
      <c r="J87" s="677" t="str">
        <f t="shared" si="5"/>
        <v> </v>
      </c>
      <c r="K87" s="678" t="str">
        <f t="shared" si="4"/>
        <v> </v>
      </c>
    </row>
    <row r="88" spans="1:11" ht="15.75" customHeight="1">
      <c r="A88" s="672"/>
      <c r="B88" s="673"/>
      <c r="C88" s="708">
        <v>422</v>
      </c>
      <c r="D88" s="673"/>
      <c r="E88" s="709" t="s">
        <v>457</v>
      </c>
      <c r="F88" s="677">
        <v>0</v>
      </c>
      <c r="G88" s="677">
        <v>0</v>
      </c>
      <c r="H88" s="677">
        <v>0</v>
      </c>
      <c r="I88" s="677">
        <v>0</v>
      </c>
      <c r="J88" s="677" t="str">
        <f t="shared" si="5"/>
        <v> </v>
      </c>
      <c r="K88" s="678" t="str">
        <f t="shared" si="4"/>
        <v> </v>
      </c>
    </row>
    <row r="89" spans="1:12" ht="15.75" customHeight="1">
      <c r="A89" s="672"/>
      <c r="B89" s="673"/>
      <c r="C89" s="708">
        <v>423</v>
      </c>
      <c r="D89" s="673"/>
      <c r="E89" s="709" t="s">
        <v>458</v>
      </c>
      <c r="F89" s="677">
        <v>0</v>
      </c>
      <c r="G89" s="677">
        <v>0</v>
      </c>
      <c r="H89" s="677">
        <v>0</v>
      </c>
      <c r="I89" s="677">
        <v>0</v>
      </c>
      <c r="J89" s="677" t="str">
        <f t="shared" si="5"/>
        <v> </v>
      </c>
      <c r="K89" s="678" t="str">
        <f t="shared" si="4"/>
        <v> </v>
      </c>
      <c r="L89" s="671"/>
    </row>
    <row r="90" spans="1:11" ht="15.75" customHeight="1">
      <c r="A90" s="672"/>
      <c r="B90" s="673"/>
      <c r="C90" s="708"/>
      <c r="D90" s="673">
        <v>4233</v>
      </c>
      <c r="E90" s="709" t="s">
        <v>459</v>
      </c>
      <c r="F90" s="677">
        <v>0</v>
      </c>
      <c r="G90" s="677">
        <v>0</v>
      </c>
      <c r="H90" s="677">
        <v>0</v>
      </c>
      <c r="I90" s="677">
        <v>0</v>
      </c>
      <c r="J90" s="677" t="str">
        <f t="shared" si="5"/>
        <v> </v>
      </c>
      <c r="K90" s="678" t="str">
        <f t="shared" si="4"/>
        <v> </v>
      </c>
    </row>
    <row r="91" spans="1:11" s="671" customFormat="1" ht="15.75" customHeight="1">
      <c r="A91" s="672"/>
      <c r="B91" s="673"/>
      <c r="C91" s="708">
        <v>424</v>
      </c>
      <c r="D91" s="673"/>
      <c r="E91" s="709" t="s">
        <v>460</v>
      </c>
      <c r="F91" s="677">
        <v>0</v>
      </c>
      <c r="G91" s="677">
        <v>0</v>
      </c>
      <c r="H91" s="677">
        <v>0</v>
      </c>
      <c r="I91" s="677">
        <v>0</v>
      </c>
      <c r="J91" s="677" t="str">
        <f t="shared" si="5"/>
        <v> </v>
      </c>
      <c r="K91" s="678" t="str">
        <f t="shared" si="4"/>
        <v> </v>
      </c>
    </row>
    <row r="92" spans="1:11" s="671" customFormat="1" ht="17.25" customHeight="1" thickBot="1">
      <c r="A92" s="680"/>
      <c r="B92" s="690">
        <v>42</v>
      </c>
      <c r="C92" s="710"/>
      <c r="D92" s="686"/>
      <c r="E92" s="711" t="s">
        <v>461</v>
      </c>
      <c r="F92" s="684">
        <v>0</v>
      </c>
      <c r="G92" s="684">
        <v>0</v>
      </c>
      <c r="H92" s="684">
        <v>0</v>
      </c>
      <c r="I92" s="684">
        <v>0</v>
      </c>
      <c r="J92" s="684" t="str">
        <f t="shared" si="5"/>
        <v> </v>
      </c>
      <c r="K92" s="685" t="str">
        <f t="shared" si="4"/>
        <v> </v>
      </c>
    </row>
    <row r="93" spans="1:11" s="671" customFormat="1" ht="24.75" customHeight="1" thickBot="1">
      <c r="A93" s="695">
        <v>4</v>
      </c>
      <c r="B93" s="696"/>
      <c r="C93" s="713"/>
      <c r="D93" s="696"/>
      <c r="E93" s="714" t="s">
        <v>462</v>
      </c>
      <c r="F93" s="700">
        <v>97230.86</v>
      </c>
      <c r="G93" s="700">
        <v>15721</v>
      </c>
      <c r="H93" s="700">
        <v>57698</v>
      </c>
      <c r="I93" s="700">
        <v>18697.92</v>
      </c>
      <c r="J93" s="700">
        <f t="shared" si="5"/>
        <v>32.40653055565184</v>
      </c>
      <c r="K93" s="701">
        <f t="shared" si="4"/>
        <v>19.230437743736914</v>
      </c>
    </row>
    <row r="94" spans="1:11" s="671" customFormat="1" ht="30" customHeight="1" thickBot="1">
      <c r="A94" s="715" t="s">
        <v>463</v>
      </c>
      <c r="B94" s="696"/>
      <c r="C94" s="713"/>
      <c r="D94" s="696"/>
      <c r="E94" s="714" t="s">
        <v>464</v>
      </c>
      <c r="F94" s="700">
        <v>104681.29</v>
      </c>
      <c r="G94" s="700">
        <v>29721</v>
      </c>
      <c r="H94" s="700">
        <v>71698</v>
      </c>
      <c r="I94" s="700">
        <v>25729.7</v>
      </c>
      <c r="J94" s="700">
        <f t="shared" si="5"/>
        <v>35.886217188763986</v>
      </c>
      <c r="K94" s="701">
        <f t="shared" si="4"/>
        <v>24.579081897061073</v>
      </c>
    </row>
    <row r="95" spans="1:11" s="671" customFormat="1" ht="2.25" customHeight="1" thickBot="1">
      <c r="A95" s="716"/>
      <c r="B95" s="717"/>
      <c r="C95" s="717"/>
      <c r="D95" s="718"/>
      <c r="E95" s="719"/>
      <c r="F95" s="720"/>
      <c r="G95" s="720"/>
      <c r="H95" s="720"/>
      <c r="I95" s="720"/>
      <c r="J95" s="720"/>
      <c r="K95" s="720"/>
    </row>
    <row r="96" spans="1:11" s="671" customFormat="1" ht="19.5" customHeight="1" thickBot="1">
      <c r="A96" s="702" t="s">
        <v>465</v>
      </c>
      <c r="B96" s="696"/>
      <c r="C96" s="713"/>
      <c r="D96" s="696"/>
      <c r="E96" s="721" t="s">
        <v>466</v>
      </c>
      <c r="F96" s="722">
        <v>104681.29</v>
      </c>
      <c r="G96" s="722">
        <v>29721</v>
      </c>
      <c r="H96" s="722">
        <v>71698</v>
      </c>
      <c r="I96" s="722">
        <v>25729.7</v>
      </c>
      <c r="J96" s="722">
        <f aca="true" t="shared" si="6" ref="J96:J127">IF(H96&gt;0,I96/H96*100," ")</f>
        <v>35.886217188763986</v>
      </c>
      <c r="K96" s="723">
        <f aca="true" t="shared" si="7" ref="K96:K127">IF(F96&gt;0,I96/F96*100," ")</f>
        <v>24.579081897061073</v>
      </c>
    </row>
    <row r="97" spans="1:11" s="671" customFormat="1" ht="16.5" customHeight="1">
      <c r="A97" s="724"/>
      <c r="B97" s="725"/>
      <c r="C97" s="726"/>
      <c r="D97" s="727"/>
      <c r="E97" s="728" t="s">
        <v>188</v>
      </c>
      <c r="F97" s="729"/>
      <c r="G97" s="729"/>
      <c r="H97" s="729"/>
      <c r="I97" s="729"/>
      <c r="J97" s="729" t="str">
        <f t="shared" si="6"/>
        <v> </v>
      </c>
      <c r="K97" s="730" t="str">
        <f t="shared" si="7"/>
        <v> </v>
      </c>
    </row>
    <row r="98" spans="1:11" s="671" customFormat="1" ht="16.5" customHeight="1">
      <c r="A98" s="731"/>
      <c r="B98" s="690"/>
      <c r="C98" s="708">
        <v>501</v>
      </c>
      <c r="D98" s="673"/>
      <c r="E98" s="709" t="s">
        <v>467</v>
      </c>
      <c r="F98" s="677">
        <v>531445.9</v>
      </c>
      <c r="G98" s="677">
        <v>538929</v>
      </c>
      <c r="H98" s="677">
        <v>604034</v>
      </c>
      <c r="I98" s="677">
        <v>584455.86</v>
      </c>
      <c r="J98" s="677">
        <f t="shared" si="6"/>
        <v>96.75876854614144</v>
      </c>
      <c r="K98" s="678">
        <f t="shared" si="7"/>
        <v>109.97466722388862</v>
      </c>
    </row>
    <row r="99" spans="1:11" s="671" customFormat="1" ht="22.5" customHeight="1">
      <c r="A99" s="731"/>
      <c r="B99" s="690"/>
      <c r="C99" s="708"/>
      <c r="D99" s="673">
        <v>5011</v>
      </c>
      <c r="E99" s="709" t="s">
        <v>56</v>
      </c>
      <c r="F99" s="677">
        <v>529739.97</v>
      </c>
      <c r="G99" s="677">
        <v>537222</v>
      </c>
      <c r="H99" s="677">
        <v>602497</v>
      </c>
      <c r="I99" s="677">
        <v>583983.94</v>
      </c>
      <c r="J99" s="677">
        <f t="shared" si="6"/>
        <v>96.92727764619575</v>
      </c>
      <c r="K99" s="678">
        <f t="shared" si="7"/>
        <v>110.23973516667054</v>
      </c>
    </row>
    <row r="100" spans="1:11" s="671" customFormat="1" ht="22.5" customHeight="1">
      <c r="A100" s="731"/>
      <c r="B100" s="690"/>
      <c r="C100" s="708"/>
      <c r="D100" s="673">
        <v>5012</v>
      </c>
      <c r="E100" s="709" t="s">
        <v>468</v>
      </c>
      <c r="F100" s="677">
        <v>0</v>
      </c>
      <c r="G100" s="677">
        <v>0</v>
      </c>
      <c r="H100" s="677">
        <v>0</v>
      </c>
      <c r="I100" s="677">
        <v>0</v>
      </c>
      <c r="J100" s="677" t="str">
        <f t="shared" si="6"/>
        <v> </v>
      </c>
      <c r="K100" s="678" t="str">
        <f t="shared" si="7"/>
        <v> </v>
      </c>
    </row>
    <row r="101" spans="1:11" s="671" customFormat="1" ht="22.5" customHeight="1">
      <c r="A101" s="731"/>
      <c r="B101" s="690"/>
      <c r="C101" s="708"/>
      <c r="D101" s="673">
        <v>5013</v>
      </c>
      <c r="E101" s="709" t="s">
        <v>469</v>
      </c>
      <c r="F101" s="677">
        <v>0</v>
      </c>
      <c r="G101" s="677">
        <v>0</v>
      </c>
      <c r="H101" s="677">
        <v>0</v>
      </c>
      <c r="I101" s="677">
        <v>0</v>
      </c>
      <c r="J101" s="677" t="str">
        <f t="shared" si="6"/>
        <v> </v>
      </c>
      <c r="K101" s="678" t="str">
        <f t="shared" si="7"/>
        <v> </v>
      </c>
    </row>
    <row r="102" spans="1:11" s="671" customFormat="1" ht="34.5" customHeight="1">
      <c r="A102" s="731"/>
      <c r="B102" s="690"/>
      <c r="C102" s="708"/>
      <c r="D102" s="673">
        <v>5014</v>
      </c>
      <c r="E102" s="709" t="s">
        <v>470</v>
      </c>
      <c r="F102" s="677">
        <v>1705.93</v>
      </c>
      <c r="G102" s="677">
        <v>1707</v>
      </c>
      <c r="H102" s="677">
        <v>1537</v>
      </c>
      <c r="I102" s="677">
        <v>471.92</v>
      </c>
      <c r="J102" s="677">
        <f t="shared" si="6"/>
        <v>30.70396877033182</v>
      </c>
      <c r="K102" s="678">
        <f t="shared" si="7"/>
        <v>27.663503191807404</v>
      </c>
    </row>
    <row r="103" spans="1:11" s="671" customFormat="1" ht="16.5" customHeight="1">
      <c r="A103" s="731"/>
      <c r="B103" s="690"/>
      <c r="C103" s="708"/>
      <c r="D103" s="673">
        <v>5019</v>
      </c>
      <c r="E103" s="709" t="s">
        <v>471</v>
      </c>
      <c r="F103" s="677">
        <v>0</v>
      </c>
      <c r="G103" s="677">
        <v>0</v>
      </c>
      <c r="H103" s="677">
        <v>0</v>
      </c>
      <c r="I103" s="677">
        <v>0</v>
      </c>
      <c r="J103" s="677" t="str">
        <f t="shared" si="6"/>
        <v> </v>
      </c>
      <c r="K103" s="678" t="str">
        <f t="shared" si="7"/>
        <v> </v>
      </c>
    </row>
    <row r="104" spans="1:11" s="671" customFormat="1" ht="16.5" customHeight="1">
      <c r="A104" s="731"/>
      <c r="B104" s="690"/>
      <c r="C104" s="708">
        <v>502</v>
      </c>
      <c r="D104" s="673"/>
      <c r="E104" s="709" t="s">
        <v>472</v>
      </c>
      <c r="F104" s="677">
        <v>51602.71</v>
      </c>
      <c r="G104" s="677">
        <v>43786</v>
      </c>
      <c r="H104" s="677">
        <v>50268</v>
      </c>
      <c r="I104" s="677">
        <v>41706.02</v>
      </c>
      <c r="J104" s="677">
        <f t="shared" si="6"/>
        <v>82.96733508395002</v>
      </c>
      <c r="K104" s="678">
        <f t="shared" si="7"/>
        <v>80.82137546652103</v>
      </c>
    </row>
    <row r="105" spans="1:11" s="671" customFormat="1" ht="16.5" customHeight="1">
      <c r="A105" s="731"/>
      <c r="B105" s="690"/>
      <c r="C105" s="708"/>
      <c r="D105" s="673">
        <v>5021</v>
      </c>
      <c r="E105" s="709" t="s">
        <v>473</v>
      </c>
      <c r="F105" s="677">
        <v>39032.5</v>
      </c>
      <c r="G105" s="677">
        <v>43786</v>
      </c>
      <c r="H105" s="677">
        <v>46158</v>
      </c>
      <c r="I105" s="677">
        <v>38494.33</v>
      </c>
      <c r="J105" s="677">
        <f t="shared" si="6"/>
        <v>83.39687594783136</v>
      </c>
      <c r="K105" s="678">
        <f t="shared" si="7"/>
        <v>98.62122590149235</v>
      </c>
    </row>
    <row r="106" spans="1:11" s="671" customFormat="1" ht="22.5" customHeight="1">
      <c r="A106" s="731"/>
      <c r="B106" s="690"/>
      <c r="C106" s="708"/>
      <c r="D106" s="673">
        <v>5022</v>
      </c>
      <c r="E106" s="709" t="s">
        <v>474</v>
      </c>
      <c r="F106" s="677">
        <v>0</v>
      </c>
      <c r="G106" s="677">
        <v>0</v>
      </c>
      <c r="H106" s="677">
        <v>0</v>
      </c>
      <c r="I106" s="677">
        <v>0</v>
      </c>
      <c r="J106" s="677" t="str">
        <f t="shared" si="6"/>
        <v> </v>
      </c>
      <c r="K106" s="678" t="str">
        <f t="shared" si="7"/>
        <v> </v>
      </c>
    </row>
    <row r="107" spans="1:11" s="671" customFormat="1" ht="16.5" customHeight="1">
      <c r="A107" s="731"/>
      <c r="B107" s="690"/>
      <c r="C107" s="708"/>
      <c r="D107" s="673">
        <v>5023</v>
      </c>
      <c r="E107" s="709" t="s">
        <v>548</v>
      </c>
      <c r="F107" s="677">
        <v>0</v>
      </c>
      <c r="G107" s="677">
        <v>0</v>
      </c>
      <c r="H107" s="677">
        <v>0</v>
      </c>
      <c r="I107" s="677">
        <v>0</v>
      </c>
      <c r="J107" s="677" t="str">
        <f t="shared" si="6"/>
        <v> </v>
      </c>
      <c r="K107" s="678" t="str">
        <f t="shared" si="7"/>
        <v> </v>
      </c>
    </row>
    <row r="108" spans="1:11" s="671" customFormat="1" ht="16.5" customHeight="1">
      <c r="A108" s="731"/>
      <c r="B108" s="690"/>
      <c r="C108" s="708"/>
      <c r="D108" s="673">
        <v>5024</v>
      </c>
      <c r="E108" s="709" t="s">
        <v>549</v>
      </c>
      <c r="F108" s="677">
        <v>12570.21</v>
      </c>
      <c r="G108" s="677">
        <v>0</v>
      </c>
      <c r="H108" s="677">
        <v>4110</v>
      </c>
      <c r="I108" s="677">
        <v>3211.69</v>
      </c>
      <c r="J108" s="677">
        <f t="shared" si="6"/>
        <v>78.14330900243309</v>
      </c>
      <c r="K108" s="678">
        <f t="shared" si="7"/>
        <v>25.5500106999008</v>
      </c>
    </row>
    <row r="109" spans="1:11" s="671" customFormat="1" ht="16.5" customHeight="1">
      <c r="A109" s="731"/>
      <c r="B109" s="690"/>
      <c r="C109" s="708"/>
      <c r="D109" s="673">
        <v>5025</v>
      </c>
      <c r="E109" s="709" t="s">
        <v>550</v>
      </c>
      <c r="F109" s="677">
        <v>0</v>
      </c>
      <c r="G109" s="677">
        <v>0</v>
      </c>
      <c r="H109" s="677">
        <v>0</v>
      </c>
      <c r="I109" s="677">
        <v>0</v>
      </c>
      <c r="J109" s="677" t="str">
        <f t="shared" si="6"/>
        <v> </v>
      </c>
      <c r="K109" s="678" t="str">
        <f t="shared" si="7"/>
        <v> </v>
      </c>
    </row>
    <row r="110" spans="1:11" s="671" customFormat="1" ht="16.5" customHeight="1">
      <c r="A110" s="731"/>
      <c r="B110" s="690"/>
      <c r="C110" s="708"/>
      <c r="D110" s="673">
        <v>5026</v>
      </c>
      <c r="E110" s="709" t="s">
        <v>551</v>
      </c>
      <c r="F110" s="677">
        <v>0</v>
      </c>
      <c r="G110" s="677">
        <v>0</v>
      </c>
      <c r="H110" s="677">
        <v>0</v>
      </c>
      <c r="I110" s="677">
        <v>0</v>
      </c>
      <c r="J110" s="677" t="str">
        <f t="shared" si="6"/>
        <v> </v>
      </c>
      <c r="K110" s="678" t="str">
        <f t="shared" si="7"/>
        <v> </v>
      </c>
    </row>
    <row r="111" spans="1:11" s="671" customFormat="1" ht="34.5" customHeight="1">
      <c r="A111" s="731"/>
      <c r="B111" s="690"/>
      <c r="C111" s="708"/>
      <c r="D111" s="673">
        <v>5027</v>
      </c>
      <c r="E111" s="709" t="s">
        <v>552</v>
      </c>
      <c r="F111" s="677">
        <v>0</v>
      </c>
      <c r="G111" s="677">
        <v>0</v>
      </c>
      <c r="H111" s="677">
        <v>0</v>
      </c>
      <c r="I111" s="677">
        <v>0</v>
      </c>
      <c r="J111" s="677" t="str">
        <f t="shared" si="6"/>
        <v> </v>
      </c>
      <c r="K111" s="678" t="str">
        <f t="shared" si="7"/>
        <v> </v>
      </c>
    </row>
    <row r="112" spans="1:11" s="671" customFormat="1" ht="22.5" customHeight="1">
      <c r="A112" s="731"/>
      <c r="B112" s="690"/>
      <c r="C112" s="708"/>
      <c r="D112" s="673">
        <v>5029</v>
      </c>
      <c r="E112" s="709" t="s">
        <v>553</v>
      </c>
      <c r="F112" s="677">
        <v>0</v>
      </c>
      <c r="G112" s="677">
        <v>0</v>
      </c>
      <c r="H112" s="677">
        <v>0</v>
      </c>
      <c r="I112" s="677">
        <v>0</v>
      </c>
      <c r="J112" s="677" t="str">
        <f t="shared" si="6"/>
        <v> </v>
      </c>
      <c r="K112" s="678" t="str">
        <f t="shared" si="7"/>
        <v> </v>
      </c>
    </row>
    <row r="113" spans="1:11" ht="16.5" customHeight="1">
      <c r="A113" s="731"/>
      <c r="B113" s="690"/>
      <c r="C113" s="708">
        <v>503</v>
      </c>
      <c r="D113" s="673"/>
      <c r="E113" s="709" t="s">
        <v>57</v>
      </c>
      <c r="F113" s="677">
        <v>187915.25</v>
      </c>
      <c r="G113" s="677">
        <v>197683</v>
      </c>
      <c r="H113" s="677">
        <v>222010</v>
      </c>
      <c r="I113" s="677">
        <v>200406.94</v>
      </c>
      <c r="J113" s="677">
        <f t="shared" si="6"/>
        <v>90.26933021035089</v>
      </c>
      <c r="K113" s="678">
        <f t="shared" si="7"/>
        <v>106.64751264200218</v>
      </c>
    </row>
    <row r="114" spans="1:11" ht="34.5" customHeight="1">
      <c r="A114" s="731"/>
      <c r="B114" s="690"/>
      <c r="C114" s="708"/>
      <c r="D114" s="673" t="s">
        <v>554</v>
      </c>
      <c r="E114" s="709" t="s">
        <v>555</v>
      </c>
      <c r="F114" s="677">
        <v>187915.25</v>
      </c>
      <c r="G114" s="677">
        <v>197683</v>
      </c>
      <c r="H114" s="677">
        <v>222010</v>
      </c>
      <c r="I114" s="677">
        <v>200406.94</v>
      </c>
      <c r="J114" s="677">
        <f t="shared" si="6"/>
        <v>90.26933021035089</v>
      </c>
      <c r="K114" s="678">
        <f t="shared" si="7"/>
        <v>106.64751264200218</v>
      </c>
    </row>
    <row r="115" spans="1:11" ht="16.5" customHeight="1">
      <c r="A115" s="731"/>
      <c r="B115" s="690"/>
      <c r="C115" s="708">
        <v>504</v>
      </c>
      <c r="D115" s="673"/>
      <c r="E115" s="709" t="s">
        <v>556</v>
      </c>
      <c r="F115" s="677">
        <v>0</v>
      </c>
      <c r="G115" s="677">
        <v>0</v>
      </c>
      <c r="H115" s="677">
        <v>0</v>
      </c>
      <c r="I115" s="677">
        <v>0</v>
      </c>
      <c r="J115" s="677" t="str">
        <f t="shared" si="6"/>
        <v> </v>
      </c>
      <c r="K115" s="678" t="str">
        <f t="shared" si="7"/>
        <v> </v>
      </c>
    </row>
    <row r="116" spans="1:11" ht="16.5" customHeight="1">
      <c r="A116" s="731"/>
      <c r="B116" s="690"/>
      <c r="C116" s="708">
        <v>505</v>
      </c>
      <c r="D116" s="673"/>
      <c r="E116" s="709" t="s">
        <v>557</v>
      </c>
      <c r="F116" s="677">
        <v>0</v>
      </c>
      <c r="G116" s="677">
        <v>0</v>
      </c>
      <c r="H116" s="677">
        <v>0</v>
      </c>
      <c r="I116" s="677">
        <v>0</v>
      </c>
      <c r="J116" s="677" t="str">
        <f t="shared" si="6"/>
        <v> </v>
      </c>
      <c r="K116" s="678" t="str">
        <f t="shared" si="7"/>
        <v> </v>
      </c>
    </row>
    <row r="117" spans="1:11" ht="23.25" customHeight="1">
      <c r="A117" s="731"/>
      <c r="B117" s="690">
        <v>50</v>
      </c>
      <c r="C117" s="708"/>
      <c r="D117" s="673"/>
      <c r="E117" s="732" t="s">
        <v>558</v>
      </c>
      <c r="F117" s="684">
        <v>770963.86</v>
      </c>
      <c r="G117" s="684">
        <v>780398</v>
      </c>
      <c r="H117" s="684">
        <v>876312</v>
      </c>
      <c r="I117" s="684">
        <v>826568.82</v>
      </c>
      <c r="J117" s="684">
        <f t="shared" si="6"/>
        <v>94.32357653438501</v>
      </c>
      <c r="K117" s="685">
        <f t="shared" si="7"/>
        <v>107.21239514391763</v>
      </c>
    </row>
    <row r="118" spans="1:11" ht="18" customHeight="1">
      <c r="A118" s="731"/>
      <c r="B118" s="690"/>
      <c r="C118" s="673">
        <v>513</v>
      </c>
      <c r="D118" s="673"/>
      <c r="E118" s="709" t="s">
        <v>559</v>
      </c>
      <c r="F118" s="677">
        <v>22779.25</v>
      </c>
      <c r="G118" s="677">
        <v>12779</v>
      </c>
      <c r="H118" s="677">
        <v>47629</v>
      </c>
      <c r="I118" s="677">
        <v>46448.8</v>
      </c>
      <c r="J118" s="677">
        <f t="shared" si="6"/>
        <v>97.52209788154276</v>
      </c>
      <c r="K118" s="678">
        <f t="shared" si="7"/>
        <v>203.9083815314376</v>
      </c>
    </row>
    <row r="119" spans="1:11" ht="16.5" customHeight="1">
      <c r="A119" s="731"/>
      <c r="B119" s="690"/>
      <c r="C119" s="673">
        <v>514</v>
      </c>
      <c r="D119" s="673"/>
      <c r="E119" s="709" t="s">
        <v>560</v>
      </c>
      <c r="F119" s="677">
        <v>92.79</v>
      </c>
      <c r="G119" s="677">
        <v>123</v>
      </c>
      <c r="H119" s="677">
        <v>163</v>
      </c>
      <c r="I119" s="677">
        <v>162.31</v>
      </c>
      <c r="J119" s="677">
        <f t="shared" si="6"/>
        <v>99.57668711656441</v>
      </c>
      <c r="K119" s="678">
        <f t="shared" si="7"/>
        <v>174.92186658045048</v>
      </c>
    </row>
    <row r="120" spans="1:11" ht="16.5" customHeight="1">
      <c r="A120" s="731"/>
      <c r="B120" s="690"/>
      <c r="C120" s="673">
        <v>515</v>
      </c>
      <c r="D120" s="673"/>
      <c r="E120" s="709" t="s">
        <v>561</v>
      </c>
      <c r="F120" s="677">
        <v>21860.86</v>
      </c>
      <c r="G120" s="677">
        <v>28783</v>
      </c>
      <c r="H120" s="677">
        <v>25774</v>
      </c>
      <c r="I120" s="677">
        <v>23304.63</v>
      </c>
      <c r="J120" s="677">
        <f t="shared" si="6"/>
        <v>90.41914332272833</v>
      </c>
      <c r="K120" s="678">
        <f t="shared" si="7"/>
        <v>106.60436048719035</v>
      </c>
    </row>
    <row r="121" spans="1:11" ht="16.5" customHeight="1">
      <c r="A121" s="731"/>
      <c r="B121" s="690"/>
      <c r="C121" s="673">
        <v>516</v>
      </c>
      <c r="D121" s="673"/>
      <c r="E121" s="709" t="s">
        <v>562</v>
      </c>
      <c r="F121" s="677">
        <v>198540.86</v>
      </c>
      <c r="G121" s="677">
        <v>151410</v>
      </c>
      <c r="H121" s="677">
        <v>396492</v>
      </c>
      <c r="I121" s="677">
        <v>381576.31</v>
      </c>
      <c r="J121" s="677">
        <f t="shared" si="6"/>
        <v>96.23808550992202</v>
      </c>
      <c r="K121" s="678">
        <f t="shared" si="7"/>
        <v>192.19031790231998</v>
      </c>
    </row>
    <row r="122" spans="1:11" ht="16.5" customHeight="1">
      <c r="A122" s="731"/>
      <c r="B122" s="690"/>
      <c r="C122" s="673">
        <v>517</v>
      </c>
      <c r="D122" s="673"/>
      <c r="E122" s="709" t="s">
        <v>563</v>
      </c>
      <c r="F122" s="677">
        <v>36666.49</v>
      </c>
      <c r="G122" s="677">
        <v>42549</v>
      </c>
      <c r="H122" s="677">
        <v>63293</v>
      </c>
      <c r="I122" s="677">
        <v>56877.64</v>
      </c>
      <c r="J122" s="677">
        <f t="shared" si="6"/>
        <v>89.8640291975416</v>
      </c>
      <c r="K122" s="678">
        <f t="shared" si="7"/>
        <v>155.12158376763088</v>
      </c>
    </row>
    <row r="123" spans="1:11" ht="16.5" customHeight="1">
      <c r="A123" s="731"/>
      <c r="B123" s="690"/>
      <c r="C123" s="673"/>
      <c r="D123" s="673">
        <v>5171</v>
      </c>
      <c r="E123" s="709" t="s">
        <v>564</v>
      </c>
      <c r="F123" s="677">
        <v>9914.87</v>
      </c>
      <c r="G123" s="677">
        <v>15081</v>
      </c>
      <c r="H123" s="677">
        <v>13244</v>
      </c>
      <c r="I123" s="677">
        <v>12473.97</v>
      </c>
      <c r="J123" s="677">
        <f t="shared" si="6"/>
        <v>94.18581999395951</v>
      </c>
      <c r="K123" s="678">
        <f t="shared" si="7"/>
        <v>125.81072671653789</v>
      </c>
    </row>
    <row r="124" spans="1:11" s="671" customFormat="1" ht="16.5" customHeight="1">
      <c r="A124" s="731"/>
      <c r="B124" s="690"/>
      <c r="C124" s="673"/>
      <c r="D124" s="673">
        <v>5173</v>
      </c>
      <c r="E124" s="709" t="s">
        <v>565</v>
      </c>
      <c r="F124" s="677">
        <v>18752.22</v>
      </c>
      <c r="G124" s="677">
        <v>25852</v>
      </c>
      <c r="H124" s="677">
        <v>25627</v>
      </c>
      <c r="I124" s="677">
        <v>19665.98</v>
      </c>
      <c r="J124" s="677">
        <f t="shared" si="6"/>
        <v>76.73929839622274</v>
      </c>
      <c r="K124" s="678">
        <f t="shared" si="7"/>
        <v>104.87280972599511</v>
      </c>
    </row>
    <row r="125" spans="1:11" ht="16.5" customHeight="1">
      <c r="A125" s="731"/>
      <c r="B125" s="690"/>
      <c r="C125" s="673">
        <v>518</v>
      </c>
      <c r="D125" s="673"/>
      <c r="E125" s="709" t="s">
        <v>566</v>
      </c>
      <c r="F125" s="677">
        <v>0</v>
      </c>
      <c r="G125" s="677">
        <v>0</v>
      </c>
      <c r="H125" s="677">
        <v>0</v>
      </c>
      <c r="I125" s="677">
        <v>0</v>
      </c>
      <c r="J125" s="677" t="str">
        <f t="shared" si="6"/>
        <v> </v>
      </c>
      <c r="K125" s="678" t="str">
        <f t="shared" si="7"/>
        <v> </v>
      </c>
    </row>
    <row r="126" spans="1:11" ht="22.5" customHeight="1">
      <c r="A126" s="731"/>
      <c r="B126" s="690"/>
      <c r="C126" s="673">
        <v>519</v>
      </c>
      <c r="D126" s="673"/>
      <c r="E126" s="709" t="s">
        <v>567</v>
      </c>
      <c r="F126" s="677">
        <v>324.62</v>
      </c>
      <c r="G126" s="677">
        <v>360</v>
      </c>
      <c r="H126" s="677">
        <v>226</v>
      </c>
      <c r="I126" s="677">
        <v>156.86</v>
      </c>
      <c r="J126" s="677">
        <f t="shared" si="6"/>
        <v>69.4070796460177</v>
      </c>
      <c r="K126" s="678">
        <f t="shared" si="7"/>
        <v>48.3211139178116</v>
      </c>
    </row>
    <row r="127" spans="1:11" ht="17.25" customHeight="1">
      <c r="A127" s="731"/>
      <c r="B127" s="690">
        <v>51</v>
      </c>
      <c r="C127" s="710"/>
      <c r="D127" s="686"/>
      <c r="E127" s="711" t="s">
        <v>568</v>
      </c>
      <c r="F127" s="684">
        <v>280264.87</v>
      </c>
      <c r="G127" s="684">
        <v>236004</v>
      </c>
      <c r="H127" s="684">
        <v>533577</v>
      </c>
      <c r="I127" s="684">
        <v>508526.55</v>
      </c>
      <c r="J127" s="684">
        <f t="shared" si="6"/>
        <v>95.30518556834346</v>
      </c>
      <c r="K127" s="685">
        <f t="shared" si="7"/>
        <v>181.44498452481756</v>
      </c>
    </row>
    <row r="128" spans="1:11" ht="18" customHeight="1">
      <c r="A128" s="731"/>
      <c r="B128" s="690"/>
      <c r="C128" s="673">
        <v>521</v>
      </c>
      <c r="D128" s="673"/>
      <c r="E128" s="709" t="s">
        <v>569</v>
      </c>
      <c r="F128" s="677">
        <v>0</v>
      </c>
      <c r="G128" s="677">
        <v>0</v>
      </c>
      <c r="H128" s="677">
        <v>0</v>
      </c>
      <c r="I128" s="677">
        <v>0</v>
      </c>
      <c r="J128" s="677" t="str">
        <f aca="true" t="shared" si="8" ref="J128:J159">IF(H128&gt;0,I128/H128*100," ")</f>
        <v> </v>
      </c>
      <c r="K128" s="678" t="str">
        <f aca="true" t="shared" si="9" ref="K128:K159">IF(F128&gt;0,I128/F128*100," ")</f>
        <v> </v>
      </c>
    </row>
    <row r="129" spans="1:11" ht="16.5" customHeight="1">
      <c r="A129" s="731"/>
      <c r="B129" s="690"/>
      <c r="C129" s="673">
        <v>522</v>
      </c>
      <c r="D129" s="673"/>
      <c r="E129" s="709" t="s">
        <v>570</v>
      </c>
      <c r="F129" s="677">
        <v>0</v>
      </c>
      <c r="G129" s="677">
        <v>0</v>
      </c>
      <c r="H129" s="677">
        <v>0</v>
      </c>
      <c r="I129" s="677">
        <v>0</v>
      </c>
      <c r="J129" s="677" t="str">
        <f t="shared" si="8"/>
        <v> </v>
      </c>
      <c r="K129" s="678" t="str">
        <f t="shared" si="9"/>
        <v> </v>
      </c>
    </row>
    <row r="130" spans="1:11" ht="16.5" customHeight="1">
      <c r="A130" s="731"/>
      <c r="B130" s="690"/>
      <c r="C130" s="673"/>
      <c r="D130" s="673">
        <v>5222</v>
      </c>
      <c r="E130" s="709" t="s">
        <v>571</v>
      </c>
      <c r="F130" s="677">
        <v>0</v>
      </c>
      <c r="G130" s="677">
        <v>0</v>
      </c>
      <c r="H130" s="677">
        <v>0</v>
      </c>
      <c r="I130" s="677">
        <v>0</v>
      </c>
      <c r="J130" s="677" t="str">
        <f t="shared" si="8"/>
        <v> </v>
      </c>
      <c r="K130" s="678" t="str">
        <f t="shared" si="9"/>
        <v> </v>
      </c>
    </row>
    <row r="131" spans="1:11" ht="22.5" customHeight="1">
      <c r="A131" s="731"/>
      <c r="B131" s="690"/>
      <c r="C131" s="673"/>
      <c r="D131" s="673">
        <v>5229</v>
      </c>
      <c r="E131" s="709" t="s">
        <v>572</v>
      </c>
      <c r="F131" s="677">
        <v>0</v>
      </c>
      <c r="G131" s="677">
        <v>0</v>
      </c>
      <c r="H131" s="677">
        <v>0</v>
      </c>
      <c r="I131" s="677">
        <v>0</v>
      </c>
      <c r="J131" s="677" t="str">
        <f t="shared" si="8"/>
        <v> </v>
      </c>
      <c r="K131" s="678" t="str">
        <f t="shared" si="9"/>
        <v> </v>
      </c>
    </row>
    <row r="132" spans="1:11" ht="22.5" customHeight="1">
      <c r="A132" s="731"/>
      <c r="B132" s="690"/>
      <c r="C132" s="673">
        <v>523</v>
      </c>
      <c r="D132" s="673"/>
      <c r="E132" s="709" t="s">
        <v>573</v>
      </c>
      <c r="F132" s="677">
        <v>0</v>
      </c>
      <c r="G132" s="677">
        <v>0</v>
      </c>
      <c r="H132" s="677">
        <v>0</v>
      </c>
      <c r="I132" s="677">
        <v>0</v>
      </c>
      <c r="J132" s="677" t="str">
        <f t="shared" si="8"/>
        <v> </v>
      </c>
      <c r="K132" s="678" t="str">
        <f t="shared" si="9"/>
        <v> </v>
      </c>
    </row>
    <row r="133" spans="1:11" ht="22.5" customHeight="1">
      <c r="A133" s="731"/>
      <c r="B133" s="690"/>
      <c r="C133" s="673">
        <v>524</v>
      </c>
      <c r="D133" s="673"/>
      <c r="E133" s="709" t="s">
        <v>574</v>
      </c>
      <c r="F133" s="677">
        <v>0</v>
      </c>
      <c r="G133" s="677">
        <v>0</v>
      </c>
      <c r="H133" s="677">
        <v>0</v>
      </c>
      <c r="I133" s="677">
        <v>0</v>
      </c>
      <c r="J133" s="677" t="str">
        <f t="shared" si="8"/>
        <v> </v>
      </c>
      <c r="K133" s="678" t="str">
        <f t="shared" si="9"/>
        <v> </v>
      </c>
    </row>
    <row r="134" spans="1:11" ht="16.5" customHeight="1">
      <c r="A134" s="731"/>
      <c r="B134" s="690"/>
      <c r="C134" s="673">
        <v>525</v>
      </c>
      <c r="D134" s="673"/>
      <c r="E134" s="709" t="s">
        <v>575</v>
      </c>
      <c r="F134" s="677">
        <v>0</v>
      </c>
      <c r="G134" s="677">
        <v>0</v>
      </c>
      <c r="H134" s="677">
        <v>0</v>
      </c>
      <c r="I134" s="677">
        <v>0</v>
      </c>
      <c r="J134" s="677" t="str">
        <f t="shared" si="8"/>
        <v> </v>
      </c>
      <c r="K134" s="678" t="str">
        <f t="shared" si="9"/>
        <v> </v>
      </c>
    </row>
    <row r="135" spans="1:11" s="671" customFormat="1" ht="17.25" customHeight="1">
      <c r="A135" s="731"/>
      <c r="B135" s="690">
        <v>52</v>
      </c>
      <c r="C135" s="710"/>
      <c r="D135" s="686"/>
      <c r="E135" s="711" t="s">
        <v>576</v>
      </c>
      <c r="F135" s="684">
        <v>0</v>
      </c>
      <c r="G135" s="684">
        <v>0</v>
      </c>
      <c r="H135" s="684">
        <v>0</v>
      </c>
      <c r="I135" s="684">
        <v>0</v>
      </c>
      <c r="J135" s="684" t="str">
        <f t="shared" si="8"/>
        <v> </v>
      </c>
      <c r="K135" s="685" t="str">
        <f t="shared" si="9"/>
        <v> </v>
      </c>
    </row>
    <row r="136" spans="1:11" ht="24" customHeight="1">
      <c r="A136" s="731"/>
      <c r="B136" s="690"/>
      <c r="C136" s="673">
        <v>531</v>
      </c>
      <c r="D136" s="673"/>
      <c r="E136" s="709" t="s">
        <v>58</v>
      </c>
      <c r="F136" s="677">
        <v>0</v>
      </c>
      <c r="G136" s="677">
        <v>0</v>
      </c>
      <c r="H136" s="677">
        <v>0</v>
      </c>
      <c r="I136" s="677">
        <v>0</v>
      </c>
      <c r="J136" s="677" t="str">
        <f t="shared" si="8"/>
        <v> </v>
      </c>
      <c r="K136" s="678" t="str">
        <f t="shared" si="9"/>
        <v> </v>
      </c>
    </row>
    <row r="137" spans="1:11" ht="16.5" customHeight="1">
      <c r="A137" s="731"/>
      <c r="B137" s="690"/>
      <c r="C137" s="673"/>
      <c r="D137" s="673">
        <v>5312</v>
      </c>
      <c r="E137" s="709" t="s">
        <v>577</v>
      </c>
      <c r="F137" s="677">
        <v>0</v>
      </c>
      <c r="G137" s="677">
        <v>0</v>
      </c>
      <c r="H137" s="677">
        <v>0</v>
      </c>
      <c r="I137" s="677">
        <v>0</v>
      </c>
      <c r="J137" s="677" t="str">
        <f t="shared" si="8"/>
        <v> </v>
      </c>
      <c r="K137" s="678" t="str">
        <f t="shared" si="9"/>
        <v> </v>
      </c>
    </row>
    <row r="138" spans="1:11" ht="22.5" customHeight="1">
      <c r="A138" s="731"/>
      <c r="B138" s="690"/>
      <c r="C138" s="673"/>
      <c r="D138" s="673">
        <v>5314</v>
      </c>
      <c r="E138" s="733" t="s">
        <v>59</v>
      </c>
      <c r="F138" s="677">
        <v>0</v>
      </c>
      <c r="G138" s="677">
        <v>0</v>
      </c>
      <c r="H138" s="677">
        <v>0</v>
      </c>
      <c r="I138" s="677">
        <v>0</v>
      </c>
      <c r="J138" s="677" t="str">
        <f t="shared" si="8"/>
        <v> </v>
      </c>
      <c r="K138" s="678" t="str">
        <f t="shared" si="9"/>
        <v> </v>
      </c>
    </row>
    <row r="139" spans="1:11" ht="22.5" customHeight="1">
      <c r="A139" s="734"/>
      <c r="B139" s="735"/>
      <c r="C139" s="673"/>
      <c r="D139" s="736">
        <v>5318</v>
      </c>
      <c r="E139" s="737" t="s">
        <v>578</v>
      </c>
      <c r="F139" s="738">
        <v>0</v>
      </c>
      <c r="G139" s="738">
        <v>0</v>
      </c>
      <c r="H139" s="738">
        <v>0</v>
      </c>
      <c r="I139" s="738">
        <v>0</v>
      </c>
      <c r="J139" s="738" t="str">
        <f t="shared" si="8"/>
        <v> </v>
      </c>
      <c r="K139" s="739" t="str">
        <f t="shared" si="9"/>
        <v> </v>
      </c>
    </row>
    <row r="140" spans="1:11" ht="22.5" customHeight="1">
      <c r="A140" s="731"/>
      <c r="B140" s="690"/>
      <c r="C140" s="673">
        <v>532</v>
      </c>
      <c r="D140" s="673"/>
      <c r="E140" s="709" t="s">
        <v>60</v>
      </c>
      <c r="F140" s="677">
        <v>0</v>
      </c>
      <c r="G140" s="677">
        <v>0</v>
      </c>
      <c r="H140" s="677">
        <v>0</v>
      </c>
      <c r="I140" s="677">
        <v>0</v>
      </c>
      <c r="J140" s="677" t="str">
        <f t="shared" si="8"/>
        <v> </v>
      </c>
      <c r="K140" s="678" t="str">
        <f t="shared" si="9"/>
        <v> </v>
      </c>
    </row>
    <row r="141" spans="1:11" ht="16.5" customHeight="1">
      <c r="A141" s="731"/>
      <c r="B141" s="690"/>
      <c r="C141" s="673"/>
      <c r="D141" s="673">
        <v>5321</v>
      </c>
      <c r="E141" s="709" t="s">
        <v>579</v>
      </c>
      <c r="F141" s="677">
        <v>0</v>
      </c>
      <c r="G141" s="677">
        <v>0</v>
      </c>
      <c r="H141" s="677">
        <v>0</v>
      </c>
      <c r="I141" s="677">
        <v>0</v>
      </c>
      <c r="J141" s="677" t="str">
        <f t="shared" si="8"/>
        <v> </v>
      </c>
      <c r="K141" s="678" t="str">
        <f t="shared" si="9"/>
        <v> </v>
      </c>
    </row>
    <row r="142" spans="1:11" ht="22.5" customHeight="1">
      <c r="A142" s="731"/>
      <c r="B142" s="690"/>
      <c r="C142" s="673"/>
      <c r="D142" s="673">
        <v>5322</v>
      </c>
      <c r="E142" s="709" t="s">
        <v>580</v>
      </c>
      <c r="F142" s="677">
        <v>0</v>
      </c>
      <c r="G142" s="677">
        <v>0</v>
      </c>
      <c r="H142" s="677">
        <v>0</v>
      </c>
      <c r="I142" s="677">
        <v>0</v>
      </c>
      <c r="J142" s="677" t="str">
        <f t="shared" si="8"/>
        <v> </v>
      </c>
      <c r="K142" s="678" t="str">
        <f t="shared" si="9"/>
        <v> </v>
      </c>
    </row>
    <row r="143" spans="1:11" s="671" customFormat="1" ht="16.5" customHeight="1">
      <c r="A143" s="731"/>
      <c r="B143" s="690"/>
      <c r="C143" s="673"/>
      <c r="D143" s="673">
        <v>5323</v>
      </c>
      <c r="E143" s="709" t="s">
        <v>581</v>
      </c>
      <c r="F143" s="677">
        <v>0</v>
      </c>
      <c r="G143" s="677">
        <v>0</v>
      </c>
      <c r="H143" s="677">
        <v>0</v>
      </c>
      <c r="I143" s="677">
        <v>0</v>
      </c>
      <c r="J143" s="677" t="str">
        <f t="shared" si="8"/>
        <v> </v>
      </c>
      <c r="K143" s="678" t="str">
        <f t="shared" si="9"/>
        <v> </v>
      </c>
    </row>
    <row r="144" spans="1:11" ht="22.5" customHeight="1">
      <c r="A144" s="731"/>
      <c r="B144" s="690"/>
      <c r="C144" s="673"/>
      <c r="D144" s="673">
        <v>5324</v>
      </c>
      <c r="E144" s="709" t="s">
        <v>583</v>
      </c>
      <c r="F144" s="677">
        <v>0</v>
      </c>
      <c r="G144" s="677">
        <v>0</v>
      </c>
      <c r="H144" s="677">
        <v>0</v>
      </c>
      <c r="I144" s="677">
        <v>0</v>
      </c>
      <c r="J144" s="677" t="str">
        <f t="shared" si="8"/>
        <v> </v>
      </c>
      <c r="K144" s="678" t="str">
        <f t="shared" si="9"/>
        <v> </v>
      </c>
    </row>
    <row r="145" spans="1:11" ht="16.5" customHeight="1">
      <c r="A145" s="731"/>
      <c r="B145" s="690"/>
      <c r="C145" s="673"/>
      <c r="D145" s="673">
        <v>5325</v>
      </c>
      <c r="E145" s="709" t="s">
        <v>584</v>
      </c>
      <c r="F145" s="677">
        <v>0</v>
      </c>
      <c r="G145" s="677">
        <v>0</v>
      </c>
      <c r="H145" s="677">
        <v>0</v>
      </c>
      <c r="I145" s="677">
        <v>0</v>
      </c>
      <c r="J145" s="677" t="str">
        <f t="shared" si="8"/>
        <v> </v>
      </c>
      <c r="K145" s="678" t="str">
        <f t="shared" si="9"/>
        <v> </v>
      </c>
    </row>
    <row r="146" spans="1:11" ht="22.5" customHeight="1">
      <c r="A146" s="731"/>
      <c r="B146" s="690"/>
      <c r="C146" s="673"/>
      <c r="D146" s="673">
        <v>5329</v>
      </c>
      <c r="E146" s="709" t="s">
        <v>585</v>
      </c>
      <c r="F146" s="677">
        <v>0</v>
      </c>
      <c r="G146" s="677">
        <v>0</v>
      </c>
      <c r="H146" s="677">
        <v>0</v>
      </c>
      <c r="I146" s="677">
        <v>0</v>
      </c>
      <c r="J146" s="677" t="str">
        <f t="shared" si="8"/>
        <v> </v>
      </c>
      <c r="K146" s="678" t="str">
        <f t="shared" si="9"/>
        <v> </v>
      </c>
    </row>
    <row r="147" spans="1:11" ht="22.5" customHeight="1">
      <c r="A147" s="731"/>
      <c r="B147" s="690"/>
      <c r="C147" s="673">
        <v>533</v>
      </c>
      <c r="D147" s="673"/>
      <c r="E147" s="709" t="s">
        <v>61</v>
      </c>
      <c r="F147" s="677">
        <v>0</v>
      </c>
      <c r="G147" s="677">
        <v>0</v>
      </c>
      <c r="H147" s="677">
        <v>0</v>
      </c>
      <c r="I147" s="677">
        <v>0</v>
      </c>
      <c r="J147" s="677" t="str">
        <f t="shared" si="8"/>
        <v> </v>
      </c>
      <c r="K147" s="678" t="str">
        <f t="shared" si="9"/>
        <v> </v>
      </c>
    </row>
    <row r="148" spans="1:11" ht="16.5" customHeight="1">
      <c r="A148" s="731"/>
      <c r="B148" s="690"/>
      <c r="C148" s="673">
        <v>534</v>
      </c>
      <c r="D148" s="673"/>
      <c r="E148" s="709" t="s">
        <v>586</v>
      </c>
      <c r="F148" s="677">
        <v>11461.66</v>
      </c>
      <c r="G148" s="677">
        <v>10780</v>
      </c>
      <c r="H148" s="677">
        <v>12086</v>
      </c>
      <c r="I148" s="677">
        <v>12701.73</v>
      </c>
      <c r="J148" s="677">
        <f t="shared" si="8"/>
        <v>105.09457223233494</v>
      </c>
      <c r="K148" s="678">
        <f t="shared" si="9"/>
        <v>110.8192879565438</v>
      </c>
    </row>
    <row r="149" spans="1:11" ht="22.5" customHeight="1">
      <c r="A149" s="731"/>
      <c r="B149" s="690"/>
      <c r="C149" s="673"/>
      <c r="D149" s="673">
        <v>5342</v>
      </c>
      <c r="E149" s="709" t="s">
        <v>587</v>
      </c>
      <c r="F149" s="677">
        <v>10598.96</v>
      </c>
      <c r="G149" s="677">
        <v>10780</v>
      </c>
      <c r="H149" s="677">
        <v>12086</v>
      </c>
      <c r="I149" s="677">
        <v>11687.44</v>
      </c>
      <c r="J149" s="677">
        <f t="shared" si="8"/>
        <v>96.7023001820288</v>
      </c>
      <c r="K149" s="678">
        <f t="shared" si="9"/>
        <v>110.26968683719913</v>
      </c>
    </row>
    <row r="150" spans="1:11" ht="16.5" customHeight="1">
      <c r="A150" s="731"/>
      <c r="B150" s="690"/>
      <c r="C150" s="673"/>
      <c r="D150" s="673">
        <v>5346</v>
      </c>
      <c r="E150" s="709" t="s">
        <v>588</v>
      </c>
      <c r="F150" s="677">
        <v>862.7</v>
      </c>
      <c r="G150" s="677">
        <v>0</v>
      </c>
      <c r="H150" s="677">
        <v>0</v>
      </c>
      <c r="I150" s="677">
        <v>1014.29</v>
      </c>
      <c r="J150" s="677" t="str">
        <f t="shared" si="8"/>
        <v> </v>
      </c>
      <c r="K150" s="678">
        <f t="shared" si="9"/>
        <v>117.57157760519299</v>
      </c>
    </row>
    <row r="151" spans="1:11" ht="16.5" customHeight="1">
      <c r="A151" s="731"/>
      <c r="B151" s="690"/>
      <c r="C151" s="673">
        <v>536</v>
      </c>
      <c r="D151" s="673"/>
      <c r="E151" s="740" t="s">
        <v>589</v>
      </c>
      <c r="F151" s="741">
        <v>52.7</v>
      </c>
      <c r="G151" s="741">
        <v>98</v>
      </c>
      <c r="H151" s="741">
        <v>71</v>
      </c>
      <c r="I151" s="741">
        <v>10.93</v>
      </c>
      <c r="J151" s="741">
        <f t="shared" si="8"/>
        <v>15.394366197183098</v>
      </c>
      <c r="K151" s="742">
        <f t="shared" si="9"/>
        <v>20.740037950664135</v>
      </c>
    </row>
    <row r="152" spans="1:11" ht="25.5" customHeight="1">
      <c r="A152" s="731"/>
      <c r="B152" s="690">
        <v>53</v>
      </c>
      <c r="C152" s="673"/>
      <c r="D152" s="686"/>
      <c r="E152" s="711" t="s">
        <v>590</v>
      </c>
      <c r="F152" s="743">
        <v>11514.36</v>
      </c>
      <c r="G152" s="743">
        <v>10878</v>
      </c>
      <c r="H152" s="743">
        <v>12157</v>
      </c>
      <c r="I152" s="743">
        <v>12712.66</v>
      </c>
      <c r="J152" s="743">
        <f t="shared" si="8"/>
        <v>104.5707000082257</v>
      </c>
      <c r="K152" s="744">
        <f t="shared" si="9"/>
        <v>110.40700481833119</v>
      </c>
    </row>
    <row r="153" spans="1:11" ht="18" customHeight="1">
      <c r="A153" s="731"/>
      <c r="B153" s="690"/>
      <c r="C153" s="673">
        <v>541</v>
      </c>
      <c r="D153" s="673"/>
      <c r="E153" s="709" t="s">
        <v>591</v>
      </c>
      <c r="F153" s="677">
        <v>0</v>
      </c>
      <c r="G153" s="677">
        <v>0</v>
      </c>
      <c r="H153" s="677">
        <v>0</v>
      </c>
      <c r="I153" s="677">
        <v>0</v>
      </c>
      <c r="J153" s="677" t="str">
        <f t="shared" si="8"/>
        <v> </v>
      </c>
      <c r="K153" s="678" t="str">
        <f t="shared" si="9"/>
        <v> </v>
      </c>
    </row>
    <row r="154" spans="1:11" ht="16.5" customHeight="1">
      <c r="A154" s="731"/>
      <c r="B154" s="690"/>
      <c r="C154" s="673">
        <v>542</v>
      </c>
      <c r="D154" s="673"/>
      <c r="E154" s="709" t="s">
        <v>592</v>
      </c>
      <c r="F154" s="677">
        <v>158.86</v>
      </c>
      <c r="G154" s="677">
        <v>5000</v>
      </c>
      <c r="H154" s="677">
        <v>984</v>
      </c>
      <c r="I154" s="677">
        <v>742.19</v>
      </c>
      <c r="J154" s="677">
        <f t="shared" si="8"/>
        <v>75.42581300813008</v>
      </c>
      <c r="K154" s="678">
        <f t="shared" si="9"/>
        <v>467.19753241848167</v>
      </c>
    </row>
    <row r="155" spans="1:11" ht="16.5" customHeight="1">
      <c r="A155" s="731"/>
      <c r="B155" s="690"/>
      <c r="C155" s="673">
        <v>549</v>
      </c>
      <c r="D155" s="673"/>
      <c r="E155" s="709" t="s">
        <v>593</v>
      </c>
      <c r="F155" s="677">
        <v>0</v>
      </c>
      <c r="G155" s="677">
        <v>0</v>
      </c>
      <c r="H155" s="677">
        <v>0</v>
      </c>
      <c r="I155" s="677">
        <v>0</v>
      </c>
      <c r="J155" s="677" t="str">
        <f t="shared" si="8"/>
        <v> </v>
      </c>
      <c r="K155" s="678" t="str">
        <f t="shared" si="9"/>
        <v> </v>
      </c>
    </row>
    <row r="156" spans="1:11" ht="17.25" customHeight="1">
      <c r="A156" s="731"/>
      <c r="B156" s="690">
        <v>54</v>
      </c>
      <c r="C156" s="673"/>
      <c r="D156" s="686"/>
      <c r="E156" s="745" t="s">
        <v>594</v>
      </c>
      <c r="F156" s="746">
        <v>158.86</v>
      </c>
      <c r="G156" s="746">
        <v>5000</v>
      </c>
      <c r="H156" s="746">
        <v>984</v>
      </c>
      <c r="I156" s="746">
        <v>742.19</v>
      </c>
      <c r="J156" s="747">
        <f t="shared" si="8"/>
        <v>75.42581300813008</v>
      </c>
      <c r="K156" s="748">
        <f t="shared" si="9"/>
        <v>467.19753241848167</v>
      </c>
    </row>
    <row r="157" spans="1:11" ht="24" customHeight="1">
      <c r="A157" s="731"/>
      <c r="B157" s="690"/>
      <c r="C157" s="673">
        <v>551</v>
      </c>
      <c r="D157" s="673"/>
      <c r="E157" s="709" t="s">
        <v>595</v>
      </c>
      <c r="F157" s="677">
        <v>47.16</v>
      </c>
      <c r="G157" s="677">
        <v>60</v>
      </c>
      <c r="H157" s="677">
        <v>60</v>
      </c>
      <c r="I157" s="677">
        <v>52.31</v>
      </c>
      <c r="J157" s="677">
        <f t="shared" si="8"/>
        <v>87.18333333333334</v>
      </c>
      <c r="K157" s="678">
        <f t="shared" si="9"/>
        <v>110.92027141645464</v>
      </c>
    </row>
    <row r="158" spans="1:11" ht="34.5" customHeight="1">
      <c r="A158" s="731"/>
      <c r="B158" s="690"/>
      <c r="C158" s="673"/>
      <c r="D158" s="673">
        <v>5514</v>
      </c>
      <c r="E158" s="709" t="s">
        <v>596</v>
      </c>
      <c r="F158" s="677">
        <v>0</v>
      </c>
      <c r="G158" s="677">
        <v>0</v>
      </c>
      <c r="H158" s="677">
        <v>0</v>
      </c>
      <c r="I158" s="677">
        <v>0</v>
      </c>
      <c r="J158" s="677" t="str">
        <f t="shared" si="8"/>
        <v> </v>
      </c>
      <c r="K158" s="678" t="str">
        <f t="shared" si="9"/>
        <v> </v>
      </c>
    </row>
    <row r="159" spans="1:11" ht="34.5" customHeight="1">
      <c r="A159" s="731"/>
      <c r="B159" s="690"/>
      <c r="C159" s="673"/>
      <c r="D159" s="673">
        <v>5515</v>
      </c>
      <c r="E159" s="709" t="s">
        <v>597</v>
      </c>
      <c r="F159" s="677">
        <v>0</v>
      </c>
      <c r="G159" s="677">
        <v>0</v>
      </c>
      <c r="H159" s="677">
        <v>0</v>
      </c>
      <c r="I159" s="677">
        <v>0</v>
      </c>
      <c r="J159" s="677" t="str">
        <f t="shared" si="8"/>
        <v> </v>
      </c>
      <c r="K159" s="678" t="str">
        <f t="shared" si="9"/>
        <v> </v>
      </c>
    </row>
    <row r="160" spans="1:11" ht="16.5" customHeight="1">
      <c r="A160" s="731"/>
      <c r="B160" s="690"/>
      <c r="C160" s="673">
        <v>552</v>
      </c>
      <c r="D160" s="673"/>
      <c r="E160" s="709" t="s">
        <v>598</v>
      </c>
      <c r="F160" s="677">
        <v>0</v>
      </c>
      <c r="G160" s="677">
        <v>0</v>
      </c>
      <c r="H160" s="677">
        <v>0</v>
      </c>
      <c r="I160" s="677">
        <v>0</v>
      </c>
      <c r="J160" s="677" t="str">
        <f aca="true" t="shared" si="10" ref="J160:J191">IF(H160&gt;0,I160/H160*100," ")</f>
        <v> </v>
      </c>
      <c r="K160" s="678" t="str">
        <f aca="true" t="shared" si="11" ref="K160:K191">IF(F160&gt;0,I160/F160*100," ")</f>
        <v> </v>
      </c>
    </row>
    <row r="161" spans="1:11" ht="16.5" customHeight="1">
      <c r="A161" s="731"/>
      <c r="B161" s="690"/>
      <c r="C161" s="673">
        <v>553</v>
      </c>
      <c r="D161" s="673"/>
      <c r="E161" s="709" t="s">
        <v>599</v>
      </c>
      <c r="F161" s="677">
        <v>0</v>
      </c>
      <c r="G161" s="677">
        <v>0</v>
      </c>
      <c r="H161" s="677">
        <v>0</v>
      </c>
      <c r="I161" s="677">
        <v>0</v>
      </c>
      <c r="J161" s="677" t="str">
        <f t="shared" si="10"/>
        <v> </v>
      </c>
      <c r="K161" s="678" t="str">
        <f t="shared" si="11"/>
        <v> </v>
      </c>
    </row>
    <row r="162" spans="1:11" ht="17.25" customHeight="1">
      <c r="A162" s="731"/>
      <c r="B162" s="690">
        <v>55</v>
      </c>
      <c r="C162" s="673"/>
      <c r="D162" s="686"/>
      <c r="E162" s="711" t="s">
        <v>600</v>
      </c>
      <c r="F162" s="684">
        <v>47.16</v>
      </c>
      <c r="G162" s="684">
        <v>60</v>
      </c>
      <c r="H162" s="684">
        <v>60</v>
      </c>
      <c r="I162" s="684">
        <v>52.31</v>
      </c>
      <c r="J162" s="684">
        <f t="shared" si="10"/>
        <v>87.18333333333334</v>
      </c>
      <c r="K162" s="685">
        <f t="shared" si="11"/>
        <v>110.92027141645464</v>
      </c>
    </row>
    <row r="163" spans="1:11" ht="24" customHeight="1">
      <c r="A163" s="731"/>
      <c r="B163" s="690"/>
      <c r="C163" s="673">
        <v>561</v>
      </c>
      <c r="D163" s="673"/>
      <c r="E163" s="709" t="s">
        <v>62</v>
      </c>
      <c r="F163" s="677">
        <v>0</v>
      </c>
      <c r="G163" s="677">
        <v>0</v>
      </c>
      <c r="H163" s="677">
        <v>0</v>
      </c>
      <c r="I163" s="677">
        <v>0</v>
      </c>
      <c r="J163" s="677" t="str">
        <f t="shared" si="10"/>
        <v> </v>
      </c>
      <c r="K163" s="678" t="str">
        <f t="shared" si="11"/>
        <v> </v>
      </c>
    </row>
    <row r="164" spans="1:11" ht="22.5" customHeight="1">
      <c r="A164" s="731"/>
      <c r="B164" s="690"/>
      <c r="C164" s="673">
        <v>562</v>
      </c>
      <c r="D164" s="673"/>
      <c r="E164" s="709" t="s">
        <v>63</v>
      </c>
      <c r="F164" s="677">
        <v>0</v>
      </c>
      <c r="G164" s="677">
        <v>0</v>
      </c>
      <c r="H164" s="677">
        <v>0</v>
      </c>
      <c r="I164" s="677">
        <v>0</v>
      </c>
      <c r="J164" s="677" t="str">
        <f t="shared" si="10"/>
        <v> </v>
      </c>
      <c r="K164" s="678" t="str">
        <f t="shared" si="11"/>
        <v> </v>
      </c>
    </row>
    <row r="165" spans="1:11" ht="22.5" customHeight="1">
      <c r="A165" s="731"/>
      <c r="B165" s="690"/>
      <c r="C165" s="673">
        <v>563</v>
      </c>
      <c r="D165" s="673"/>
      <c r="E165" s="709" t="s">
        <v>64</v>
      </c>
      <c r="F165" s="677">
        <v>0</v>
      </c>
      <c r="G165" s="677">
        <v>0</v>
      </c>
      <c r="H165" s="677">
        <v>0</v>
      </c>
      <c r="I165" s="677">
        <v>0</v>
      </c>
      <c r="J165" s="677" t="str">
        <f t="shared" si="10"/>
        <v> </v>
      </c>
      <c r="K165" s="678" t="str">
        <f t="shared" si="11"/>
        <v> </v>
      </c>
    </row>
    <row r="166" spans="1:11" ht="22.5" customHeight="1">
      <c r="A166" s="731"/>
      <c r="B166" s="690"/>
      <c r="C166" s="673">
        <v>564</v>
      </c>
      <c r="D166" s="673"/>
      <c r="E166" s="709" t="s">
        <v>65</v>
      </c>
      <c r="F166" s="677">
        <v>0</v>
      </c>
      <c r="G166" s="677">
        <v>0</v>
      </c>
      <c r="H166" s="677">
        <v>0</v>
      </c>
      <c r="I166" s="677">
        <v>0</v>
      </c>
      <c r="J166" s="677" t="str">
        <f t="shared" si="10"/>
        <v> </v>
      </c>
      <c r="K166" s="678" t="str">
        <f t="shared" si="11"/>
        <v> </v>
      </c>
    </row>
    <row r="167" spans="1:11" s="671" customFormat="1" ht="22.5" customHeight="1">
      <c r="A167" s="731"/>
      <c r="B167" s="690"/>
      <c r="C167" s="673">
        <v>565</v>
      </c>
      <c r="D167" s="673"/>
      <c r="E167" s="709" t="s">
        <v>66</v>
      </c>
      <c r="F167" s="677">
        <v>0</v>
      </c>
      <c r="G167" s="677">
        <v>0</v>
      </c>
      <c r="H167" s="677">
        <v>0</v>
      </c>
      <c r="I167" s="677">
        <v>0</v>
      </c>
      <c r="J167" s="677" t="str">
        <f t="shared" si="10"/>
        <v> </v>
      </c>
      <c r="K167" s="678" t="str">
        <f t="shared" si="11"/>
        <v> </v>
      </c>
    </row>
    <row r="168" spans="1:11" ht="16.5" customHeight="1">
      <c r="A168" s="731"/>
      <c r="B168" s="690"/>
      <c r="C168" s="673">
        <v>566</v>
      </c>
      <c r="D168" s="673"/>
      <c r="E168" s="709" t="s">
        <v>67</v>
      </c>
      <c r="F168" s="677">
        <v>0</v>
      </c>
      <c r="G168" s="677">
        <v>0</v>
      </c>
      <c r="H168" s="677">
        <v>0</v>
      </c>
      <c r="I168" s="677">
        <v>0</v>
      </c>
      <c r="J168" s="677" t="str">
        <f t="shared" si="10"/>
        <v> </v>
      </c>
      <c r="K168" s="678" t="str">
        <f t="shared" si="11"/>
        <v> </v>
      </c>
    </row>
    <row r="169" spans="1:11" ht="16.5" customHeight="1">
      <c r="A169" s="731"/>
      <c r="B169" s="690"/>
      <c r="C169" s="673">
        <v>567</v>
      </c>
      <c r="D169" s="673"/>
      <c r="E169" s="709" t="s">
        <v>68</v>
      </c>
      <c r="F169" s="677">
        <v>0</v>
      </c>
      <c r="G169" s="677">
        <v>0</v>
      </c>
      <c r="H169" s="677">
        <v>0</v>
      </c>
      <c r="I169" s="677">
        <v>0</v>
      </c>
      <c r="J169" s="677" t="str">
        <f t="shared" si="10"/>
        <v> </v>
      </c>
      <c r="K169" s="678" t="str">
        <f t="shared" si="11"/>
        <v> </v>
      </c>
    </row>
    <row r="170" spans="1:11" ht="17.25" customHeight="1">
      <c r="A170" s="731"/>
      <c r="B170" s="690">
        <v>56</v>
      </c>
      <c r="C170" s="673"/>
      <c r="D170" s="686"/>
      <c r="E170" s="711" t="s">
        <v>601</v>
      </c>
      <c r="F170" s="684">
        <v>0</v>
      </c>
      <c r="G170" s="684">
        <v>0</v>
      </c>
      <c r="H170" s="684">
        <v>0</v>
      </c>
      <c r="I170" s="684">
        <v>0</v>
      </c>
      <c r="J170" s="684" t="str">
        <f t="shared" si="10"/>
        <v> </v>
      </c>
      <c r="K170" s="685" t="str">
        <f t="shared" si="11"/>
        <v> </v>
      </c>
    </row>
    <row r="171" spans="1:11" s="671" customFormat="1" ht="24" customHeight="1">
      <c r="A171" s="731"/>
      <c r="B171" s="690"/>
      <c r="C171" s="673">
        <v>571</v>
      </c>
      <c r="D171" s="673"/>
      <c r="E171" s="709" t="s">
        <v>69</v>
      </c>
      <c r="F171" s="677">
        <v>0</v>
      </c>
      <c r="G171" s="677">
        <v>0</v>
      </c>
      <c r="H171" s="677">
        <v>0</v>
      </c>
      <c r="I171" s="677">
        <v>0</v>
      </c>
      <c r="J171" s="677" t="str">
        <f t="shared" si="10"/>
        <v> </v>
      </c>
      <c r="K171" s="678" t="str">
        <f t="shared" si="11"/>
        <v> </v>
      </c>
    </row>
    <row r="172" spans="1:11" ht="22.5" customHeight="1">
      <c r="A172" s="731"/>
      <c r="B172" s="690"/>
      <c r="C172" s="673">
        <v>572</v>
      </c>
      <c r="D172" s="673"/>
      <c r="E172" s="709" t="s">
        <v>70</v>
      </c>
      <c r="F172" s="677">
        <v>0</v>
      </c>
      <c r="G172" s="677">
        <v>0</v>
      </c>
      <c r="H172" s="677">
        <v>0</v>
      </c>
      <c r="I172" s="677">
        <v>0</v>
      </c>
      <c r="J172" s="677" t="str">
        <f t="shared" si="10"/>
        <v> </v>
      </c>
      <c r="K172" s="678" t="str">
        <f t="shared" si="11"/>
        <v> </v>
      </c>
    </row>
    <row r="173" spans="1:11" ht="22.5" customHeight="1">
      <c r="A173" s="731"/>
      <c r="B173" s="690"/>
      <c r="C173" s="673">
        <v>573</v>
      </c>
      <c r="D173" s="673"/>
      <c r="E173" s="709" t="s">
        <v>71</v>
      </c>
      <c r="F173" s="677">
        <v>0</v>
      </c>
      <c r="G173" s="677">
        <v>0</v>
      </c>
      <c r="H173" s="677">
        <v>0</v>
      </c>
      <c r="I173" s="677">
        <v>0</v>
      </c>
      <c r="J173" s="677" t="str">
        <f t="shared" si="10"/>
        <v> </v>
      </c>
      <c r="K173" s="678" t="str">
        <f t="shared" si="11"/>
        <v> </v>
      </c>
    </row>
    <row r="174" spans="1:11" ht="22.5" customHeight="1">
      <c r="A174" s="731"/>
      <c r="B174" s="690"/>
      <c r="C174" s="673">
        <v>574</v>
      </c>
      <c r="D174" s="673"/>
      <c r="E174" s="709" t="s">
        <v>72</v>
      </c>
      <c r="F174" s="677">
        <v>0</v>
      </c>
      <c r="G174" s="677">
        <v>0</v>
      </c>
      <c r="H174" s="677">
        <v>0</v>
      </c>
      <c r="I174" s="677">
        <v>0</v>
      </c>
      <c r="J174" s="677" t="str">
        <f t="shared" si="10"/>
        <v> </v>
      </c>
      <c r="K174" s="678" t="str">
        <f t="shared" si="11"/>
        <v> </v>
      </c>
    </row>
    <row r="175" spans="1:11" ht="22.5" customHeight="1">
      <c r="A175" s="731"/>
      <c r="B175" s="690"/>
      <c r="C175" s="673">
        <v>575</v>
      </c>
      <c r="D175" s="673"/>
      <c r="E175" s="709" t="s">
        <v>602</v>
      </c>
      <c r="F175" s="677">
        <v>0</v>
      </c>
      <c r="G175" s="677">
        <v>0</v>
      </c>
      <c r="H175" s="677">
        <v>0</v>
      </c>
      <c r="I175" s="677">
        <v>0</v>
      </c>
      <c r="J175" s="677" t="str">
        <f t="shared" si="10"/>
        <v> </v>
      </c>
      <c r="K175" s="678" t="str">
        <f t="shared" si="11"/>
        <v> </v>
      </c>
    </row>
    <row r="176" spans="1:11" ht="22.5" customHeight="1">
      <c r="A176" s="731"/>
      <c r="B176" s="690"/>
      <c r="C176" s="673">
        <v>576</v>
      </c>
      <c r="D176" s="673"/>
      <c r="E176" s="709" t="s">
        <v>603</v>
      </c>
      <c r="F176" s="677">
        <v>0</v>
      </c>
      <c r="G176" s="677">
        <v>0</v>
      </c>
      <c r="H176" s="677">
        <v>0</v>
      </c>
      <c r="I176" s="677">
        <v>0</v>
      </c>
      <c r="J176" s="677" t="str">
        <f t="shared" si="10"/>
        <v> </v>
      </c>
      <c r="K176" s="678" t="str">
        <f t="shared" si="11"/>
        <v> </v>
      </c>
    </row>
    <row r="177" spans="1:11" ht="22.5" customHeight="1">
      <c r="A177" s="731"/>
      <c r="B177" s="690"/>
      <c r="C177" s="673">
        <v>577</v>
      </c>
      <c r="D177" s="673"/>
      <c r="E177" s="709" t="s">
        <v>604</v>
      </c>
      <c r="F177" s="677">
        <v>0</v>
      </c>
      <c r="G177" s="677">
        <v>0</v>
      </c>
      <c r="H177" s="677">
        <v>0</v>
      </c>
      <c r="I177" s="677">
        <v>0</v>
      </c>
      <c r="J177" s="677" t="str">
        <f t="shared" si="10"/>
        <v> </v>
      </c>
      <c r="K177" s="678" t="str">
        <f t="shared" si="11"/>
        <v> </v>
      </c>
    </row>
    <row r="178" spans="1:11" ht="16.5" customHeight="1">
      <c r="A178" s="731"/>
      <c r="B178" s="690"/>
      <c r="C178" s="673">
        <v>579</v>
      </c>
      <c r="D178" s="673"/>
      <c r="E178" s="709" t="s">
        <v>605</v>
      </c>
      <c r="F178" s="677">
        <v>2695.94</v>
      </c>
      <c r="G178" s="677">
        <v>0</v>
      </c>
      <c r="H178" s="677">
        <v>0</v>
      </c>
      <c r="I178" s="677">
        <v>0</v>
      </c>
      <c r="J178" s="677" t="str">
        <f t="shared" si="10"/>
        <v> </v>
      </c>
      <c r="K178" s="678">
        <f t="shared" si="11"/>
        <v>0</v>
      </c>
    </row>
    <row r="179" spans="1:11" ht="17.25" customHeight="1">
      <c r="A179" s="731"/>
      <c r="B179" s="690">
        <v>57</v>
      </c>
      <c r="C179" s="673"/>
      <c r="D179" s="686"/>
      <c r="E179" s="711" t="s">
        <v>606</v>
      </c>
      <c r="F179" s="684">
        <v>2695.94</v>
      </c>
      <c r="G179" s="684">
        <v>0</v>
      </c>
      <c r="H179" s="684">
        <v>0</v>
      </c>
      <c r="I179" s="684">
        <v>0</v>
      </c>
      <c r="J179" s="684" t="str">
        <f t="shared" si="10"/>
        <v> </v>
      </c>
      <c r="K179" s="685">
        <f t="shared" si="11"/>
        <v>0</v>
      </c>
    </row>
    <row r="180" spans="1:11" s="671" customFormat="1" ht="18" customHeight="1">
      <c r="A180" s="731"/>
      <c r="B180" s="690"/>
      <c r="C180" s="673">
        <v>590</v>
      </c>
      <c r="D180" s="673"/>
      <c r="E180" s="709" t="s">
        <v>607</v>
      </c>
      <c r="F180" s="677">
        <v>0</v>
      </c>
      <c r="G180" s="677">
        <v>0</v>
      </c>
      <c r="H180" s="677">
        <v>0</v>
      </c>
      <c r="I180" s="677">
        <v>0</v>
      </c>
      <c r="J180" s="677" t="str">
        <f t="shared" si="10"/>
        <v> </v>
      </c>
      <c r="K180" s="678" t="str">
        <f t="shared" si="11"/>
        <v> </v>
      </c>
    </row>
    <row r="181" spans="1:11" ht="17.25" customHeight="1" thickBot="1">
      <c r="A181" s="731"/>
      <c r="B181" s="690">
        <v>59</v>
      </c>
      <c r="C181" s="749"/>
      <c r="D181" s="686"/>
      <c r="E181" s="711" t="s">
        <v>607</v>
      </c>
      <c r="F181" s="684">
        <v>0</v>
      </c>
      <c r="G181" s="684">
        <v>0</v>
      </c>
      <c r="H181" s="684">
        <v>0</v>
      </c>
      <c r="I181" s="684">
        <v>0</v>
      </c>
      <c r="J181" s="684" t="str">
        <f t="shared" si="10"/>
        <v> </v>
      </c>
      <c r="K181" s="685" t="str">
        <f t="shared" si="11"/>
        <v> </v>
      </c>
    </row>
    <row r="182" spans="1:11" ht="30" customHeight="1" thickBot="1">
      <c r="A182" s="695">
        <v>5</v>
      </c>
      <c r="B182" s="750"/>
      <c r="C182" s="751"/>
      <c r="D182" s="696"/>
      <c r="E182" s="714" t="s">
        <v>608</v>
      </c>
      <c r="F182" s="700">
        <v>1065645.05</v>
      </c>
      <c r="G182" s="700">
        <v>1032340</v>
      </c>
      <c r="H182" s="700">
        <v>1423090</v>
      </c>
      <c r="I182" s="700">
        <v>1348602.53</v>
      </c>
      <c r="J182" s="700">
        <f t="shared" si="10"/>
        <v>94.76579344946559</v>
      </c>
      <c r="K182" s="701">
        <f t="shared" si="11"/>
        <v>126.55269500853028</v>
      </c>
    </row>
    <row r="183" spans="1:11" ht="18" customHeight="1">
      <c r="A183" s="731"/>
      <c r="B183" s="690"/>
      <c r="C183" s="673">
        <v>611</v>
      </c>
      <c r="D183" s="673"/>
      <c r="E183" s="709" t="s">
        <v>609</v>
      </c>
      <c r="F183" s="677">
        <v>374.85</v>
      </c>
      <c r="G183" s="677">
        <v>0</v>
      </c>
      <c r="H183" s="677">
        <v>18706</v>
      </c>
      <c r="I183" s="677">
        <v>18350.35</v>
      </c>
      <c r="J183" s="677">
        <f t="shared" si="10"/>
        <v>98.09873837271464</v>
      </c>
      <c r="K183" s="678">
        <f t="shared" si="11"/>
        <v>4895.384820594903</v>
      </c>
    </row>
    <row r="184" spans="1:11" ht="16.5" customHeight="1">
      <c r="A184" s="731"/>
      <c r="B184" s="690"/>
      <c r="C184" s="673">
        <v>612</v>
      </c>
      <c r="D184" s="673"/>
      <c r="E184" s="709" t="s">
        <v>610</v>
      </c>
      <c r="F184" s="677">
        <v>113287.88</v>
      </c>
      <c r="G184" s="677">
        <v>25300</v>
      </c>
      <c r="H184" s="677">
        <v>68893</v>
      </c>
      <c r="I184" s="677">
        <v>68456.3</v>
      </c>
      <c r="J184" s="677">
        <f t="shared" si="10"/>
        <v>99.36611847357497</v>
      </c>
      <c r="K184" s="678">
        <f t="shared" si="11"/>
        <v>60.42685236937967</v>
      </c>
    </row>
    <row r="185" spans="1:11" ht="16.5" customHeight="1">
      <c r="A185" s="731"/>
      <c r="B185" s="690"/>
      <c r="C185" s="673">
        <v>613</v>
      </c>
      <c r="D185" s="673"/>
      <c r="E185" s="709" t="s">
        <v>611</v>
      </c>
      <c r="F185" s="677">
        <v>0</v>
      </c>
      <c r="G185" s="677">
        <v>0</v>
      </c>
      <c r="H185" s="677">
        <v>0</v>
      </c>
      <c r="I185" s="677">
        <v>0</v>
      </c>
      <c r="J185" s="677" t="str">
        <f t="shared" si="10"/>
        <v> </v>
      </c>
      <c r="K185" s="678" t="str">
        <f t="shared" si="11"/>
        <v> </v>
      </c>
    </row>
    <row r="186" spans="1:11" ht="17.25" customHeight="1">
      <c r="A186" s="731"/>
      <c r="B186" s="690">
        <v>61</v>
      </c>
      <c r="C186" s="673"/>
      <c r="D186" s="686"/>
      <c r="E186" s="711" t="s">
        <v>612</v>
      </c>
      <c r="F186" s="684">
        <v>113662.73</v>
      </c>
      <c r="G186" s="684">
        <v>25300</v>
      </c>
      <c r="H186" s="684">
        <v>87599</v>
      </c>
      <c r="I186" s="684">
        <v>86806.65</v>
      </c>
      <c r="J186" s="684">
        <f t="shared" si="10"/>
        <v>99.09548054201531</v>
      </c>
      <c r="K186" s="685">
        <f t="shared" si="11"/>
        <v>76.3721318324837</v>
      </c>
    </row>
    <row r="187" spans="1:11" ht="18" customHeight="1">
      <c r="A187" s="731"/>
      <c r="B187" s="690"/>
      <c r="C187" s="673">
        <v>620</v>
      </c>
      <c r="D187" s="673"/>
      <c r="E187" s="709" t="s">
        <v>613</v>
      </c>
      <c r="F187" s="677">
        <v>0</v>
      </c>
      <c r="G187" s="677">
        <v>0</v>
      </c>
      <c r="H187" s="677">
        <v>0</v>
      </c>
      <c r="I187" s="677">
        <v>0</v>
      </c>
      <c r="J187" s="677" t="str">
        <f t="shared" si="10"/>
        <v> </v>
      </c>
      <c r="K187" s="678" t="str">
        <f t="shared" si="11"/>
        <v> </v>
      </c>
    </row>
    <row r="188" spans="1:11" ht="17.25" customHeight="1">
      <c r="A188" s="731"/>
      <c r="B188" s="690">
        <v>62</v>
      </c>
      <c r="C188" s="673"/>
      <c r="D188" s="686"/>
      <c r="E188" s="711" t="s">
        <v>613</v>
      </c>
      <c r="F188" s="684">
        <v>0</v>
      </c>
      <c r="G188" s="684">
        <v>0</v>
      </c>
      <c r="H188" s="684">
        <v>0</v>
      </c>
      <c r="I188" s="684">
        <v>0</v>
      </c>
      <c r="J188" s="684" t="str">
        <f t="shared" si="10"/>
        <v> </v>
      </c>
      <c r="K188" s="685" t="str">
        <f t="shared" si="11"/>
        <v> </v>
      </c>
    </row>
    <row r="189" spans="1:11" s="671" customFormat="1" ht="18" customHeight="1">
      <c r="A189" s="731"/>
      <c r="B189" s="690"/>
      <c r="C189" s="673">
        <v>631</v>
      </c>
      <c r="D189" s="673"/>
      <c r="E189" s="709" t="s">
        <v>614</v>
      </c>
      <c r="F189" s="677">
        <v>0</v>
      </c>
      <c r="G189" s="677">
        <v>0</v>
      </c>
      <c r="H189" s="677">
        <v>0</v>
      </c>
      <c r="I189" s="677">
        <v>0</v>
      </c>
      <c r="J189" s="677" t="str">
        <f t="shared" si="10"/>
        <v> </v>
      </c>
      <c r="K189" s="678" t="str">
        <f t="shared" si="11"/>
        <v> </v>
      </c>
    </row>
    <row r="190" spans="1:11" s="671" customFormat="1" ht="16.5" customHeight="1">
      <c r="A190" s="731"/>
      <c r="B190" s="690"/>
      <c r="C190" s="673">
        <v>632</v>
      </c>
      <c r="D190" s="673"/>
      <c r="E190" s="709" t="s">
        <v>615</v>
      </c>
      <c r="F190" s="677">
        <v>0</v>
      </c>
      <c r="G190" s="677">
        <v>0</v>
      </c>
      <c r="H190" s="677">
        <v>0</v>
      </c>
      <c r="I190" s="677">
        <v>0</v>
      </c>
      <c r="J190" s="677" t="str">
        <f t="shared" si="10"/>
        <v> </v>
      </c>
      <c r="K190" s="678" t="str">
        <f t="shared" si="11"/>
        <v> </v>
      </c>
    </row>
    <row r="191" spans="1:11" ht="22.5" customHeight="1">
      <c r="A191" s="731"/>
      <c r="B191" s="690"/>
      <c r="C191" s="673">
        <v>633</v>
      </c>
      <c r="D191" s="673"/>
      <c r="E191" s="709" t="s">
        <v>73</v>
      </c>
      <c r="F191" s="677">
        <v>0</v>
      </c>
      <c r="G191" s="677">
        <v>0</v>
      </c>
      <c r="H191" s="677">
        <v>0</v>
      </c>
      <c r="I191" s="677">
        <v>0</v>
      </c>
      <c r="J191" s="677" t="str">
        <f t="shared" si="10"/>
        <v> </v>
      </c>
      <c r="K191" s="678" t="str">
        <f t="shared" si="11"/>
        <v> </v>
      </c>
    </row>
    <row r="192" spans="1:11" ht="16.5" customHeight="1">
      <c r="A192" s="734"/>
      <c r="B192" s="735"/>
      <c r="C192" s="673"/>
      <c r="D192" s="736">
        <v>6335</v>
      </c>
      <c r="E192" s="709" t="s">
        <v>616</v>
      </c>
      <c r="F192" s="677">
        <v>0</v>
      </c>
      <c r="G192" s="677">
        <v>0</v>
      </c>
      <c r="H192" s="677">
        <v>0</v>
      </c>
      <c r="I192" s="677">
        <v>0</v>
      </c>
      <c r="J192" s="677" t="str">
        <f aca="true" t="shared" si="12" ref="J192:J223">IF(H192&gt;0,I192/H192*100," ")</f>
        <v> </v>
      </c>
      <c r="K192" s="678" t="str">
        <f aca="true" t="shared" si="13" ref="K192:K223">IF(F192&gt;0,I192/F192*100," ")</f>
        <v> </v>
      </c>
    </row>
    <row r="193" spans="1:11" ht="22.5" customHeight="1">
      <c r="A193" s="734"/>
      <c r="B193" s="735"/>
      <c r="C193" s="673">
        <v>634</v>
      </c>
      <c r="D193" s="736"/>
      <c r="E193" s="709" t="s">
        <v>74</v>
      </c>
      <c r="F193" s="677">
        <v>0</v>
      </c>
      <c r="G193" s="677">
        <v>0</v>
      </c>
      <c r="H193" s="677">
        <v>0</v>
      </c>
      <c r="I193" s="677">
        <v>0</v>
      </c>
      <c r="J193" s="677" t="str">
        <f t="shared" si="12"/>
        <v> </v>
      </c>
      <c r="K193" s="678" t="str">
        <f t="shared" si="13"/>
        <v> </v>
      </c>
    </row>
    <row r="194" spans="1:11" s="671" customFormat="1" ht="16.5" customHeight="1">
      <c r="A194" s="731"/>
      <c r="B194" s="690"/>
      <c r="C194" s="673"/>
      <c r="D194" s="673">
        <v>6341</v>
      </c>
      <c r="E194" s="709" t="s">
        <v>617</v>
      </c>
      <c r="F194" s="677">
        <v>0</v>
      </c>
      <c r="G194" s="677">
        <v>0</v>
      </c>
      <c r="H194" s="677">
        <v>0</v>
      </c>
      <c r="I194" s="677">
        <v>0</v>
      </c>
      <c r="J194" s="677" t="str">
        <f t="shared" si="12"/>
        <v> </v>
      </c>
      <c r="K194" s="678" t="str">
        <f t="shared" si="13"/>
        <v> </v>
      </c>
    </row>
    <row r="195" spans="1:11" ht="16.5" customHeight="1">
      <c r="A195" s="731"/>
      <c r="B195" s="690"/>
      <c r="C195" s="673"/>
      <c r="D195" s="673">
        <v>6342</v>
      </c>
      <c r="E195" s="709" t="s">
        <v>618</v>
      </c>
      <c r="F195" s="677">
        <v>0</v>
      </c>
      <c r="G195" s="677">
        <v>0</v>
      </c>
      <c r="H195" s="677">
        <v>0</v>
      </c>
      <c r="I195" s="677">
        <v>0</v>
      </c>
      <c r="J195" s="677" t="str">
        <f t="shared" si="12"/>
        <v> </v>
      </c>
      <c r="K195" s="678" t="str">
        <f t="shared" si="13"/>
        <v> </v>
      </c>
    </row>
    <row r="196" spans="1:11" s="671" customFormat="1" ht="22.5" customHeight="1">
      <c r="A196" s="731"/>
      <c r="B196" s="690"/>
      <c r="C196" s="673"/>
      <c r="D196" s="673">
        <v>6343</v>
      </c>
      <c r="E196" s="709" t="s">
        <v>619</v>
      </c>
      <c r="F196" s="677">
        <v>0</v>
      </c>
      <c r="G196" s="677">
        <v>0</v>
      </c>
      <c r="H196" s="677">
        <v>0</v>
      </c>
      <c r="I196" s="677">
        <v>0</v>
      </c>
      <c r="J196" s="677" t="str">
        <f t="shared" si="12"/>
        <v> </v>
      </c>
      <c r="K196" s="678" t="str">
        <f t="shared" si="13"/>
        <v> </v>
      </c>
    </row>
    <row r="197" spans="1:11" s="671" customFormat="1" ht="22.5" customHeight="1">
      <c r="A197" s="731"/>
      <c r="B197" s="690"/>
      <c r="C197" s="673"/>
      <c r="D197" s="673">
        <v>6344</v>
      </c>
      <c r="E197" s="709" t="s">
        <v>620</v>
      </c>
      <c r="F197" s="677">
        <v>0</v>
      </c>
      <c r="G197" s="677">
        <v>0</v>
      </c>
      <c r="H197" s="677">
        <v>0</v>
      </c>
      <c r="I197" s="677">
        <v>0</v>
      </c>
      <c r="J197" s="677" t="str">
        <f t="shared" si="12"/>
        <v> </v>
      </c>
      <c r="K197" s="678" t="str">
        <f t="shared" si="13"/>
        <v> </v>
      </c>
    </row>
    <row r="198" spans="1:11" s="671" customFormat="1" ht="16.5" customHeight="1">
      <c r="A198" s="731"/>
      <c r="B198" s="690"/>
      <c r="C198" s="673"/>
      <c r="D198" s="673">
        <v>6345</v>
      </c>
      <c r="E198" s="709" t="s">
        <v>621</v>
      </c>
      <c r="F198" s="677">
        <v>0</v>
      </c>
      <c r="G198" s="677">
        <v>0</v>
      </c>
      <c r="H198" s="677">
        <v>0</v>
      </c>
      <c r="I198" s="677">
        <v>0</v>
      </c>
      <c r="J198" s="677" t="str">
        <f t="shared" si="12"/>
        <v> </v>
      </c>
      <c r="K198" s="678" t="str">
        <f t="shared" si="13"/>
        <v> </v>
      </c>
    </row>
    <row r="199" spans="1:11" ht="22.5" customHeight="1">
      <c r="A199" s="731"/>
      <c r="B199" s="690"/>
      <c r="C199" s="673"/>
      <c r="D199" s="673">
        <v>6349</v>
      </c>
      <c r="E199" s="709" t="s">
        <v>622</v>
      </c>
      <c r="F199" s="677">
        <v>0</v>
      </c>
      <c r="G199" s="677">
        <v>0</v>
      </c>
      <c r="H199" s="677">
        <v>0</v>
      </c>
      <c r="I199" s="677">
        <v>0</v>
      </c>
      <c r="J199" s="677" t="str">
        <f t="shared" si="12"/>
        <v> </v>
      </c>
      <c r="K199" s="678" t="str">
        <f t="shared" si="13"/>
        <v> </v>
      </c>
    </row>
    <row r="200" spans="1:11" ht="16.5" customHeight="1">
      <c r="A200" s="731"/>
      <c r="B200" s="690"/>
      <c r="C200" s="673">
        <v>635</v>
      </c>
      <c r="D200" s="673"/>
      <c r="E200" s="709" t="s">
        <v>623</v>
      </c>
      <c r="F200" s="677">
        <v>0</v>
      </c>
      <c r="G200" s="677">
        <v>0</v>
      </c>
      <c r="H200" s="677">
        <v>0</v>
      </c>
      <c r="I200" s="677">
        <v>0</v>
      </c>
      <c r="J200" s="677" t="str">
        <f t="shared" si="12"/>
        <v> </v>
      </c>
      <c r="K200" s="678" t="str">
        <f t="shared" si="13"/>
        <v> </v>
      </c>
    </row>
    <row r="201" spans="1:11" ht="16.5" customHeight="1">
      <c r="A201" s="731"/>
      <c r="B201" s="690"/>
      <c r="C201" s="673">
        <v>636</v>
      </c>
      <c r="D201" s="673"/>
      <c r="E201" s="709" t="s">
        <v>624</v>
      </c>
      <c r="F201" s="677">
        <v>0</v>
      </c>
      <c r="G201" s="677">
        <v>0</v>
      </c>
      <c r="H201" s="677">
        <v>0</v>
      </c>
      <c r="I201" s="677">
        <v>0</v>
      </c>
      <c r="J201" s="677" t="str">
        <f t="shared" si="12"/>
        <v> </v>
      </c>
      <c r="K201" s="678" t="str">
        <f t="shared" si="13"/>
        <v> </v>
      </c>
    </row>
    <row r="202" spans="1:11" ht="16.5" customHeight="1">
      <c r="A202" s="731"/>
      <c r="B202" s="690"/>
      <c r="C202" s="673">
        <v>637</v>
      </c>
      <c r="D202" s="673"/>
      <c r="E202" s="709" t="s">
        <v>625</v>
      </c>
      <c r="F202" s="677">
        <v>0</v>
      </c>
      <c r="G202" s="677">
        <v>0</v>
      </c>
      <c r="H202" s="677">
        <v>0</v>
      </c>
      <c r="I202" s="677">
        <v>0</v>
      </c>
      <c r="J202" s="677" t="str">
        <f t="shared" si="12"/>
        <v> </v>
      </c>
      <c r="K202" s="678" t="str">
        <f t="shared" si="13"/>
        <v> </v>
      </c>
    </row>
    <row r="203" spans="1:11" ht="16.5" customHeight="1">
      <c r="A203" s="731"/>
      <c r="B203" s="690"/>
      <c r="C203" s="673">
        <v>638</v>
      </c>
      <c r="D203" s="673"/>
      <c r="E203" s="709" t="s">
        <v>626</v>
      </c>
      <c r="F203" s="677">
        <v>0</v>
      </c>
      <c r="G203" s="677">
        <v>0</v>
      </c>
      <c r="H203" s="677">
        <v>0</v>
      </c>
      <c r="I203" s="677">
        <v>0</v>
      </c>
      <c r="J203" s="677" t="str">
        <f t="shared" si="12"/>
        <v> </v>
      </c>
      <c r="K203" s="678" t="str">
        <f t="shared" si="13"/>
        <v> </v>
      </c>
    </row>
    <row r="204" spans="1:11" ht="17.25" customHeight="1">
      <c r="A204" s="731"/>
      <c r="B204" s="690">
        <v>63</v>
      </c>
      <c r="C204" s="673"/>
      <c r="D204" s="686"/>
      <c r="E204" s="711" t="s">
        <v>627</v>
      </c>
      <c r="F204" s="684">
        <v>0</v>
      </c>
      <c r="G204" s="684">
        <v>0</v>
      </c>
      <c r="H204" s="684">
        <v>0</v>
      </c>
      <c r="I204" s="684">
        <v>0</v>
      </c>
      <c r="J204" s="684" t="str">
        <f t="shared" si="12"/>
        <v> </v>
      </c>
      <c r="K204" s="685" t="str">
        <f t="shared" si="13"/>
        <v> </v>
      </c>
    </row>
    <row r="205" spans="1:11" ht="18" customHeight="1">
      <c r="A205" s="731"/>
      <c r="B205" s="690"/>
      <c r="C205" s="673">
        <v>641</v>
      </c>
      <c r="D205" s="673"/>
      <c r="E205" s="709" t="s">
        <v>628</v>
      </c>
      <c r="F205" s="677">
        <v>0</v>
      </c>
      <c r="G205" s="677">
        <v>0</v>
      </c>
      <c r="H205" s="677">
        <v>0</v>
      </c>
      <c r="I205" s="677">
        <v>0</v>
      </c>
      <c r="J205" s="677" t="str">
        <f t="shared" si="12"/>
        <v> </v>
      </c>
      <c r="K205" s="678" t="str">
        <f t="shared" si="13"/>
        <v> </v>
      </c>
    </row>
    <row r="206" spans="1:11" ht="22.5" customHeight="1">
      <c r="A206" s="731"/>
      <c r="B206" s="690"/>
      <c r="C206" s="673">
        <v>642</v>
      </c>
      <c r="D206" s="673"/>
      <c r="E206" s="709" t="s">
        <v>629</v>
      </c>
      <c r="F206" s="677">
        <v>0</v>
      </c>
      <c r="G206" s="677">
        <v>0</v>
      </c>
      <c r="H206" s="677">
        <v>0</v>
      </c>
      <c r="I206" s="677">
        <v>0</v>
      </c>
      <c r="J206" s="677" t="str">
        <f t="shared" si="12"/>
        <v> </v>
      </c>
      <c r="K206" s="678" t="str">
        <f t="shared" si="13"/>
        <v> </v>
      </c>
    </row>
    <row r="207" spans="1:11" ht="22.5" customHeight="1">
      <c r="A207" s="731"/>
      <c r="B207" s="690"/>
      <c r="C207" s="673">
        <v>643</v>
      </c>
      <c r="D207" s="673"/>
      <c r="E207" s="709" t="s">
        <v>75</v>
      </c>
      <c r="F207" s="677">
        <v>0</v>
      </c>
      <c r="G207" s="677">
        <v>0</v>
      </c>
      <c r="H207" s="677">
        <v>0</v>
      </c>
      <c r="I207" s="677">
        <v>0</v>
      </c>
      <c r="J207" s="677" t="str">
        <f t="shared" si="12"/>
        <v> </v>
      </c>
      <c r="K207" s="678" t="str">
        <f t="shared" si="13"/>
        <v> </v>
      </c>
    </row>
    <row r="208" spans="1:11" ht="22.5" customHeight="1">
      <c r="A208" s="731"/>
      <c r="B208" s="690"/>
      <c r="C208" s="673">
        <v>644</v>
      </c>
      <c r="D208" s="673"/>
      <c r="E208" s="709" t="s">
        <v>76</v>
      </c>
      <c r="F208" s="677">
        <v>0</v>
      </c>
      <c r="G208" s="677">
        <v>0</v>
      </c>
      <c r="H208" s="677">
        <v>0</v>
      </c>
      <c r="I208" s="677">
        <v>0</v>
      </c>
      <c r="J208" s="677" t="str">
        <f t="shared" si="12"/>
        <v> </v>
      </c>
      <c r="K208" s="678" t="str">
        <f t="shared" si="13"/>
        <v> </v>
      </c>
    </row>
    <row r="209" spans="1:11" ht="23.25" customHeight="1">
      <c r="A209" s="731"/>
      <c r="B209" s="690"/>
      <c r="C209" s="673">
        <v>645</v>
      </c>
      <c r="D209" s="673"/>
      <c r="E209" s="709" t="s">
        <v>630</v>
      </c>
      <c r="F209" s="677">
        <v>0</v>
      </c>
      <c r="G209" s="677">
        <v>0</v>
      </c>
      <c r="H209" s="677">
        <v>0</v>
      </c>
      <c r="I209" s="677">
        <v>0</v>
      </c>
      <c r="J209" s="677" t="str">
        <f t="shared" si="12"/>
        <v> </v>
      </c>
      <c r="K209" s="678" t="str">
        <f t="shared" si="13"/>
        <v> </v>
      </c>
    </row>
    <row r="210" spans="1:11" ht="16.5" customHeight="1">
      <c r="A210" s="731"/>
      <c r="B210" s="690"/>
      <c r="C210" s="673">
        <v>646</v>
      </c>
      <c r="D210" s="673"/>
      <c r="E210" s="709" t="s">
        <v>631</v>
      </c>
      <c r="F210" s="677">
        <v>0</v>
      </c>
      <c r="G210" s="677">
        <v>0</v>
      </c>
      <c r="H210" s="677">
        <v>0</v>
      </c>
      <c r="I210" s="677">
        <v>0</v>
      </c>
      <c r="J210" s="677" t="str">
        <f t="shared" si="12"/>
        <v> </v>
      </c>
      <c r="K210" s="678" t="str">
        <f t="shared" si="13"/>
        <v> </v>
      </c>
    </row>
    <row r="211" spans="1:11" ht="16.5" customHeight="1">
      <c r="A211" s="731"/>
      <c r="B211" s="690"/>
      <c r="C211" s="673">
        <v>647</v>
      </c>
      <c r="D211" s="673"/>
      <c r="E211" s="709" t="s">
        <v>632</v>
      </c>
      <c r="F211" s="677">
        <v>0</v>
      </c>
      <c r="G211" s="677">
        <v>0</v>
      </c>
      <c r="H211" s="677">
        <v>0</v>
      </c>
      <c r="I211" s="677">
        <v>0</v>
      </c>
      <c r="J211" s="677" t="str">
        <f t="shared" si="12"/>
        <v> </v>
      </c>
      <c r="K211" s="678" t="str">
        <f t="shared" si="13"/>
        <v> </v>
      </c>
    </row>
    <row r="212" spans="1:11" ht="16.5" customHeight="1">
      <c r="A212" s="731"/>
      <c r="B212" s="690">
        <v>64</v>
      </c>
      <c r="C212" s="673"/>
      <c r="D212" s="686"/>
      <c r="E212" s="711" t="s">
        <v>633</v>
      </c>
      <c r="F212" s="684">
        <v>0</v>
      </c>
      <c r="G212" s="684">
        <v>0</v>
      </c>
      <c r="H212" s="684">
        <v>0</v>
      </c>
      <c r="I212" s="684">
        <v>0</v>
      </c>
      <c r="J212" s="684" t="str">
        <f t="shared" si="12"/>
        <v> </v>
      </c>
      <c r="K212" s="685" t="str">
        <f t="shared" si="13"/>
        <v> </v>
      </c>
    </row>
    <row r="213" spans="1:11" ht="24" customHeight="1">
      <c r="A213" s="731"/>
      <c r="B213" s="690"/>
      <c r="C213" s="673">
        <v>671</v>
      </c>
      <c r="D213" s="673"/>
      <c r="E213" s="709" t="s">
        <v>77</v>
      </c>
      <c r="F213" s="677">
        <v>0</v>
      </c>
      <c r="G213" s="677">
        <v>0</v>
      </c>
      <c r="H213" s="677">
        <v>0</v>
      </c>
      <c r="I213" s="677">
        <v>0</v>
      </c>
      <c r="J213" s="677" t="str">
        <f t="shared" si="12"/>
        <v> </v>
      </c>
      <c r="K213" s="678" t="str">
        <f t="shared" si="13"/>
        <v> </v>
      </c>
    </row>
    <row r="214" spans="1:11" s="671" customFormat="1" ht="22.5" customHeight="1">
      <c r="A214" s="731"/>
      <c r="B214" s="690"/>
      <c r="C214" s="673">
        <v>672</v>
      </c>
      <c r="D214" s="673"/>
      <c r="E214" s="709" t="s">
        <v>78</v>
      </c>
      <c r="F214" s="677">
        <v>0</v>
      </c>
      <c r="G214" s="677">
        <v>0</v>
      </c>
      <c r="H214" s="677">
        <v>0</v>
      </c>
      <c r="I214" s="677">
        <v>0</v>
      </c>
      <c r="J214" s="677" t="str">
        <f t="shared" si="12"/>
        <v> </v>
      </c>
      <c r="K214" s="678" t="str">
        <f t="shared" si="13"/>
        <v> </v>
      </c>
    </row>
    <row r="215" spans="1:11" ht="22.5" customHeight="1">
      <c r="A215" s="731"/>
      <c r="B215" s="690"/>
      <c r="C215" s="673">
        <v>673</v>
      </c>
      <c r="D215" s="673"/>
      <c r="E215" s="709" t="s">
        <v>79</v>
      </c>
      <c r="F215" s="677">
        <v>0</v>
      </c>
      <c r="G215" s="677">
        <v>0</v>
      </c>
      <c r="H215" s="677">
        <v>0</v>
      </c>
      <c r="I215" s="677">
        <v>0</v>
      </c>
      <c r="J215" s="677" t="str">
        <f t="shared" si="12"/>
        <v> </v>
      </c>
      <c r="K215" s="678" t="str">
        <f t="shared" si="13"/>
        <v> </v>
      </c>
    </row>
    <row r="216" spans="1:11" ht="22.5" customHeight="1">
      <c r="A216" s="731"/>
      <c r="B216" s="690"/>
      <c r="C216" s="673">
        <v>674</v>
      </c>
      <c r="D216" s="673"/>
      <c r="E216" s="709" t="s">
        <v>80</v>
      </c>
      <c r="F216" s="677">
        <v>0</v>
      </c>
      <c r="G216" s="677">
        <v>0</v>
      </c>
      <c r="H216" s="677">
        <v>0</v>
      </c>
      <c r="I216" s="677">
        <v>0</v>
      </c>
      <c r="J216" s="677" t="str">
        <f t="shared" si="12"/>
        <v> </v>
      </c>
      <c r="K216" s="678" t="str">
        <f t="shared" si="13"/>
        <v> </v>
      </c>
    </row>
    <row r="217" spans="1:11" ht="22.5" customHeight="1">
      <c r="A217" s="731"/>
      <c r="B217" s="690"/>
      <c r="C217" s="673">
        <v>675</v>
      </c>
      <c r="D217" s="673"/>
      <c r="E217" s="709" t="s">
        <v>634</v>
      </c>
      <c r="F217" s="677">
        <v>0</v>
      </c>
      <c r="G217" s="677">
        <v>0</v>
      </c>
      <c r="H217" s="677">
        <v>0</v>
      </c>
      <c r="I217" s="677">
        <v>0</v>
      </c>
      <c r="J217" s="677" t="str">
        <f t="shared" si="12"/>
        <v> </v>
      </c>
      <c r="K217" s="678" t="str">
        <f t="shared" si="13"/>
        <v> </v>
      </c>
    </row>
    <row r="218" spans="1:11" ht="22.5" customHeight="1">
      <c r="A218" s="731"/>
      <c r="B218" s="690"/>
      <c r="C218" s="673">
        <v>676</v>
      </c>
      <c r="D218" s="673"/>
      <c r="E218" s="709" t="s">
        <v>635</v>
      </c>
      <c r="F218" s="677">
        <v>0</v>
      </c>
      <c r="G218" s="677">
        <v>0</v>
      </c>
      <c r="H218" s="677">
        <v>0</v>
      </c>
      <c r="I218" s="677">
        <v>0</v>
      </c>
      <c r="J218" s="677" t="str">
        <f t="shared" si="12"/>
        <v> </v>
      </c>
      <c r="K218" s="678" t="str">
        <f t="shared" si="13"/>
        <v> </v>
      </c>
    </row>
    <row r="219" spans="1:11" ht="16.5" customHeight="1">
      <c r="A219" s="731"/>
      <c r="B219" s="690"/>
      <c r="C219" s="673">
        <v>679</v>
      </c>
      <c r="D219" s="673"/>
      <c r="E219" s="709" t="s">
        <v>636</v>
      </c>
      <c r="F219" s="677">
        <v>0</v>
      </c>
      <c r="G219" s="677">
        <v>0</v>
      </c>
      <c r="H219" s="677">
        <v>0</v>
      </c>
      <c r="I219" s="677">
        <v>0</v>
      </c>
      <c r="J219" s="677" t="str">
        <f t="shared" si="12"/>
        <v> </v>
      </c>
      <c r="K219" s="678" t="str">
        <f t="shared" si="13"/>
        <v> </v>
      </c>
    </row>
    <row r="220" spans="1:11" ht="17.25" customHeight="1">
      <c r="A220" s="731"/>
      <c r="B220" s="690">
        <v>67</v>
      </c>
      <c r="C220" s="673"/>
      <c r="D220" s="673"/>
      <c r="E220" s="711" t="s">
        <v>637</v>
      </c>
      <c r="F220" s="684">
        <v>0</v>
      </c>
      <c r="G220" s="684">
        <v>0</v>
      </c>
      <c r="H220" s="684">
        <v>0</v>
      </c>
      <c r="I220" s="684">
        <v>0</v>
      </c>
      <c r="J220" s="684" t="str">
        <f t="shared" si="12"/>
        <v> </v>
      </c>
      <c r="K220" s="685" t="str">
        <f t="shared" si="13"/>
        <v> </v>
      </c>
    </row>
    <row r="221" spans="1:11" ht="18" customHeight="1">
      <c r="A221" s="731"/>
      <c r="B221" s="690"/>
      <c r="C221" s="673">
        <v>690</v>
      </c>
      <c r="D221" s="673"/>
      <c r="E221" s="709" t="s">
        <v>638</v>
      </c>
      <c r="F221" s="677">
        <v>0</v>
      </c>
      <c r="G221" s="677">
        <v>0</v>
      </c>
      <c r="H221" s="677">
        <v>0</v>
      </c>
      <c r="I221" s="677">
        <v>0</v>
      </c>
      <c r="J221" s="677" t="str">
        <f t="shared" si="12"/>
        <v> </v>
      </c>
      <c r="K221" s="678" t="str">
        <f t="shared" si="13"/>
        <v> </v>
      </c>
    </row>
    <row r="222" spans="1:11" s="671" customFormat="1" ht="16.5" customHeight="1" thickBot="1">
      <c r="A222" s="731"/>
      <c r="B222" s="690">
        <v>69</v>
      </c>
      <c r="C222" s="673"/>
      <c r="D222" s="686"/>
      <c r="E222" s="711" t="s">
        <v>638</v>
      </c>
      <c r="F222" s="684">
        <v>0</v>
      </c>
      <c r="G222" s="684">
        <v>0</v>
      </c>
      <c r="H222" s="684">
        <v>0</v>
      </c>
      <c r="I222" s="684">
        <v>0</v>
      </c>
      <c r="J222" s="684" t="str">
        <f t="shared" si="12"/>
        <v> </v>
      </c>
      <c r="K222" s="685" t="str">
        <f t="shared" si="13"/>
        <v> </v>
      </c>
    </row>
    <row r="223" spans="1:11" s="671" customFormat="1" ht="30" customHeight="1" thickBot="1">
      <c r="A223" s="695">
        <v>6</v>
      </c>
      <c r="B223" s="750"/>
      <c r="C223" s="713"/>
      <c r="D223" s="717"/>
      <c r="E223" s="714" t="s">
        <v>639</v>
      </c>
      <c r="F223" s="700">
        <v>113662.73</v>
      </c>
      <c r="G223" s="700">
        <v>25300</v>
      </c>
      <c r="H223" s="700">
        <v>87599</v>
      </c>
      <c r="I223" s="700">
        <v>86806.65</v>
      </c>
      <c r="J223" s="700">
        <f t="shared" si="12"/>
        <v>99.09548054201531</v>
      </c>
      <c r="K223" s="701">
        <f t="shared" si="13"/>
        <v>76.3721318324837</v>
      </c>
    </row>
    <row r="224" spans="1:11" ht="34.5" customHeight="1" thickBot="1">
      <c r="A224" s="695">
        <v>5.6</v>
      </c>
      <c r="B224" s="750"/>
      <c r="C224" s="713"/>
      <c r="D224" s="717"/>
      <c r="E224" s="714" t="s">
        <v>640</v>
      </c>
      <c r="F224" s="700">
        <v>1179307.78</v>
      </c>
      <c r="G224" s="700">
        <v>1057640</v>
      </c>
      <c r="H224" s="700">
        <v>1510689</v>
      </c>
      <c r="I224" s="700">
        <v>1435409.18</v>
      </c>
      <c r="J224" s="700">
        <f aca="true" t="shared" si="14" ref="J224:J251">IF(H224&gt;0,I224/H224*100," ")</f>
        <v>95.01685522301413</v>
      </c>
      <c r="K224" s="701">
        <f aca="true" t="shared" si="15" ref="K224:K251">IF(F224&gt;0,I224/F224*100," ")</f>
        <v>121.71624781445942</v>
      </c>
    </row>
    <row r="225" spans="1:11" ht="24.75" customHeight="1" thickBot="1">
      <c r="A225" s="752" t="s">
        <v>641</v>
      </c>
      <c r="B225" s="753"/>
      <c r="C225" s="754"/>
      <c r="D225" s="755"/>
      <c r="E225" s="756" t="s">
        <v>642</v>
      </c>
      <c r="F225" s="757">
        <v>-1074626.49</v>
      </c>
      <c r="G225" s="757">
        <v>-1027919</v>
      </c>
      <c r="H225" s="757">
        <v>-1438991</v>
      </c>
      <c r="I225" s="757">
        <v>-1409679.48</v>
      </c>
      <c r="J225" s="757" t="str">
        <f t="shared" si="14"/>
        <v> </v>
      </c>
      <c r="K225" s="758" t="str">
        <f t="shared" si="15"/>
        <v> </v>
      </c>
    </row>
    <row r="226" spans="1:11" ht="18.75" customHeight="1" thickBot="1">
      <c r="A226" s="623"/>
      <c r="B226" s="623"/>
      <c r="C226" s="623"/>
      <c r="D226" s="623"/>
      <c r="E226" s="759"/>
      <c r="F226" s="760"/>
      <c r="G226" s="760"/>
      <c r="H226" s="760"/>
      <c r="I226" s="760"/>
      <c r="J226" s="760" t="str">
        <f t="shared" si="14"/>
        <v> </v>
      </c>
      <c r="K226" s="761" t="str">
        <f t="shared" si="15"/>
        <v> </v>
      </c>
    </row>
    <row r="227" spans="1:11" ht="18.75" customHeight="1" thickBot="1">
      <c r="A227" s="715"/>
      <c r="B227" s="762" t="s">
        <v>643</v>
      </c>
      <c r="C227" s="751"/>
      <c r="D227" s="763"/>
      <c r="E227" s="764" t="s">
        <v>466</v>
      </c>
      <c r="F227" s="765">
        <v>1179307.78</v>
      </c>
      <c r="G227" s="765">
        <v>1057640</v>
      </c>
      <c r="H227" s="765">
        <v>1510689</v>
      </c>
      <c r="I227" s="765">
        <v>1435409.18</v>
      </c>
      <c r="J227" s="765">
        <f t="shared" si="14"/>
        <v>95.01685522301413</v>
      </c>
      <c r="K227" s="766">
        <f t="shared" si="15"/>
        <v>121.71624781445942</v>
      </c>
    </row>
    <row r="228" spans="1:11" ht="12.75" customHeight="1" hidden="1">
      <c r="A228" s="623"/>
      <c r="B228" s="623"/>
      <c r="C228" s="623"/>
      <c r="D228" s="623"/>
      <c r="E228" s="759"/>
      <c r="F228" s="760"/>
      <c r="G228" s="760"/>
      <c r="H228" s="760"/>
      <c r="I228" s="760"/>
      <c r="J228" s="760" t="str">
        <f t="shared" si="14"/>
        <v> </v>
      </c>
      <c r="K228" s="767" t="str">
        <f t="shared" si="15"/>
        <v> </v>
      </c>
    </row>
    <row r="229" spans="1:11" ht="18.75" customHeight="1">
      <c r="A229" s="768"/>
      <c r="B229" s="769"/>
      <c r="C229" s="769"/>
      <c r="D229" s="770"/>
      <c r="E229" s="771" t="s">
        <v>644</v>
      </c>
      <c r="F229" s="772"/>
      <c r="G229" s="772"/>
      <c r="H229" s="772"/>
      <c r="I229" s="772"/>
      <c r="J229" s="772" t="str">
        <f t="shared" si="14"/>
        <v> </v>
      </c>
      <c r="K229" s="773" t="str">
        <f t="shared" si="15"/>
        <v> </v>
      </c>
    </row>
    <row r="230" spans="1:11" ht="16.5" customHeight="1">
      <c r="A230" s="774"/>
      <c r="B230" s="775"/>
      <c r="C230" s="673">
        <v>811</v>
      </c>
      <c r="D230" s="776"/>
      <c r="E230" s="740" t="s">
        <v>645</v>
      </c>
      <c r="F230" s="677">
        <v>0</v>
      </c>
      <c r="G230" s="677">
        <v>0</v>
      </c>
      <c r="H230" s="677">
        <v>0</v>
      </c>
      <c r="I230" s="677">
        <v>0</v>
      </c>
      <c r="J230" s="677" t="str">
        <f t="shared" si="14"/>
        <v> </v>
      </c>
      <c r="K230" s="678" t="str">
        <f t="shared" si="15"/>
        <v> </v>
      </c>
    </row>
    <row r="231" spans="1:11" ht="16.5" customHeight="1">
      <c r="A231" s="680"/>
      <c r="B231" s="710"/>
      <c r="C231" s="673"/>
      <c r="D231" s="777">
        <v>8111</v>
      </c>
      <c r="E231" s="709" t="s">
        <v>646</v>
      </c>
      <c r="F231" s="677">
        <v>0</v>
      </c>
      <c r="G231" s="677">
        <v>0</v>
      </c>
      <c r="H231" s="677">
        <v>0</v>
      </c>
      <c r="I231" s="677">
        <v>0</v>
      </c>
      <c r="J231" s="677" t="str">
        <f t="shared" si="14"/>
        <v> </v>
      </c>
      <c r="K231" s="678" t="str">
        <f t="shared" si="15"/>
        <v> </v>
      </c>
    </row>
    <row r="232" spans="1:11" ht="15.75" customHeight="1">
      <c r="A232" s="680"/>
      <c r="B232" s="710"/>
      <c r="C232" s="673"/>
      <c r="D232" s="777">
        <v>8112</v>
      </c>
      <c r="E232" s="709" t="s">
        <v>647</v>
      </c>
      <c r="F232" s="677">
        <v>0</v>
      </c>
      <c r="G232" s="677">
        <v>0</v>
      </c>
      <c r="H232" s="677">
        <v>0</v>
      </c>
      <c r="I232" s="677">
        <v>0</v>
      </c>
      <c r="J232" s="677" t="str">
        <f t="shared" si="14"/>
        <v> </v>
      </c>
      <c r="K232" s="678" t="str">
        <f t="shared" si="15"/>
        <v> </v>
      </c>
    </row>
    <row r="233" spans="1:11" ht="16.5" customHeight="1">
      <c r="A233" s="680"/>
      <c r="B233" s="710"/>
      <c r="C233" s="673"/>
      <c r="D233" s="777">
        <v>8113</v>
      </c>
      <c r="E233" s="709" t="s">
        <v>648</v>
      </c>
      <c r="F233" s="677">
        <v>0</v>
      </c>
      <c r="G233" s="677">
        <v>0</v>
      </c>
      <c r="H233" s="677">
        <v>0</v>
      </c>
      <c r="I233" s="677">
        <v>0</v>
      </c>
      <c r="J233" s="677" t="str">
        <f t="shared" si="14"/>
        <v> </v>
      </c>
      <c r="K233" s="678" t="str">
        <f t="shared" si="15"/>
        <v> </v>
      </c>
    </row>
    <row r="234" spans="1:11" ht="22.5" customHeight="1">
      <c r="A234" s="680"/>
      <c r="B234" s="710"/>
      <c r="C234" s="673"/>
      <c r="D234" s="777">
        <v>8114</v>
      </c>
      <c r="E234" s="709" t="s">
        <v>649</v>
      </c>
      <c r="F234" s="677">
        <v>0</v>
      </c>
      <c r="G234" s="677">
        <v>0</v>
      </c>
      <c r="H234" s="677">
        <v>0</v>
      </c>
      <c r="I234" s="677">
        <v>0</v>
      </c>
      <c r="J234" s="677" t="str">
        <f t="shared" si="14"/>
        <v> </v>
      </c>
      <c r="K234" s="678" t="str">
        <f t="shared" si="15"/>
        <v> </v>
      </c>
    </row>
    <row r="235" spans="1:11" ht="22.5" customHeight="1">
      <c r="A235" s="680"/>
      <c r="B235" s="710"/>
      <c r="C235" s="673"/>
      <c r="D235" s="777">
        <v>8115</v>
      </c>
      <c r="E235" s="709" t="s">
        <v>650</v>
      </c>
      <c r="F235" s="677">
        <v>0</v>
      </c>
      <c r="G235" s="677">
        <v>0</v>
      </c>
      <c r="H235" s="677">
        <v>0</v>
      </c>
      <c r="I235" s="677">
        <v>0</v>
      </c>
      <c r="J235" s="677" t="str">
        <f t="shared" si="14"/>
        <v> </v>
      </c>
      <c r="K235" s="678" t="str">
        <f t="shared" si="15"/>
        <v> </v>
      </c>
    </row>
    <row r="236" spans="1:11" ht="16.5" customHeight="1">
      <c r="A236" s="774"/>
      <c r="B236" s="775"/>
      <c r="C236" s="673">
        <v>812</v>
      </c>
      <c r="D236" s="776"/>
      <c r="E236" s="740" t="s">
        <v>651</v>
      </c>
      <c r="F236" s="677">
        <v>0</v>
      </c>
      <c r="G236" s="677">
        <v>0</v>
      </c>
      <c r="H236" s="677">
        <v>0</v>
      </c>
      <c r="I236" s="677">
        <v>0</v>
      </c>
      <c r="J236" s="677" t="str">
        <f t="shared" si="14"/>
        <v> </v>
      </c>
      <c r="K236" s="678" t="str">
        <f t="shared" si="15"/>
        <v> </v>
      </c>
    </row>
    <row r="237" spans="1:11" ht="16.5" customHeight="1">
      <c r="A237" s="774"/>
      <c r="B237" s="775"/>
      <c r="C237" s="673"/>
      <c r="D237" s="776">
        <v>8121</v>
      </c>
      <c r="E237" s="740" t="s">
        <v>652</v>
      </c>
      <c r="F237" s="677">
        <v>0</v>
      </c>
      <c r="G237" s="677">
        <v>0</v>
      </c>
      <c r="H237" s="677">
        <v>0</v>
      </c>
      <c r="I237" s="677">
        <v>0</v>
      </c>
      <c r="J237" s="677" t="str">
        <f t="shared" si="14"/>
        <v> </v>
      </c>
      <c r="K237" s="678" t="str">
        <f t="shared" si="15"/>
        <v> </v>
      </c>
    </row>
    <row r="238" spans="1:11" s="671" customFormat="1" ht="16.5" customHeight="1">
      <c r="A238" s="774"/>
      <c r="B238" s="775"/>
      <c r="C238" s="673"/>
      <c r="D238" s="776">
        <v>8122</v>
      </c>
      <c r="E238" s="740" t="s">
        <v>653</v>
      </c>
      <c r="F238" s="677">
        <v>0</v>
      </c>
      <c r="G238" s="677">
        <v>0</v>
      </c>
      <c r="H238" s="677">
        <v>0</v>
      </c>
      <c r="I238" s="677">
        <v>0</v>
      </c>
      <c r="J238" s="677" t="str">
        <f t="shared" si="14"/>
        <v> </v>
      </c>
      <c r="K238" s="678" t="str">
        <f t="shared" si="15"/>
        <v> </v>
      </c>
    </row>
    <row r="239" spans="1:11" s="671" customFormat="1" ht="17.25" customHeight="1">
      <c r="A239" s="778"/>
      <c r="B239" s="779">
        <v>81</v>
      </c>
      <c r="C239" s="780"/>
      <c r="D239" s="781"/>
      <c r="E239" s="745" t="s">
        <v>654</v>
      </c>
      <c r="F239" s="677">
        <v>0</v>
      </c>
      <c r="G239" s="677">
        <v>0</v>
      </c>
      <c r="H239" s="677">
        <v>0</v>
      </c>
      <c r="I239" s="677">
        <v>0</v>
      </c>
      <c r="J239" s="677" t="str">
        <f t="shared" si="14"/>
        <v> </v>
      </c>
      <c r="K239" s="678" t="str">
        <f t="shared" si="15"/>
        <v> </v>
      </c>
    </row>
    <row r="240" spans="1:11" s="671" customFormat="1" ht="16.5" customHeight="1">
      <c r="A240" s="778"/>
      <c r="B240" s="775"/>
      <c r="C240" s="673">
        <v>821</v>
      </c>
      <c r="D240" s="776"/>
      <c r="E240" s="740" t="s">
        <v>645</v>
      </c>
      <c r="F240" s="677">
        <v>0</v>
      </c>
      <c r="G240" s="677">
        <v>0</v>
      </c>
      <c r="H240" s="677">
        <v>0</v>
      </c>
      <c r="I240" s="677">
        <v>0</v>
      </c>
      <c r="J240" s="677" t="str">
        <f t="shared" si="14"/>
        <v> </v>
      </c>
      <c r="K240" s="678" t="str">
        <f t="shared" si="15"/>
        <v> </v>
      </c>
    </row>
    <row r="241" spans="1:11" s="671" customFormat="1" ht="16.5" customHeight="1">
      <c r="A241" s="778"/>
      <c r="B241" s="775"/>
      <c r="C241" s="673">
        <v>822</v>
      </c>
      <c r="D241" s="776"/>
      <c r="E241" s="740" t="s">
        <v>655</v>
      </c>
      <c r="F241" s="677">
        <v>0</v>
      </c>
      <c r="G241" s="677">
        <v>0</v>
      </c>
      <c r="H241" s="677">
        <v>0</v>
      </c>
      <c r="I241" s="677">
        <v>0</v>
      </c>
      <c r="J241" s="677" t="str">
        <f t="shared" si="14"/>
        <v> </v>
      </c>
      <c r="K241" s="678" t="str">
        <f t="shared" si="15"/>
        <v> </v>
      </c>
    </row>
    <row r="242" spans="1:11" s="671" customFormat="1" ht="16.5" customHeight="1">
      <c r="A242" s="778"/>
      <c r="B242" s="775"/>
      <c r="C242" s="673"/>
      <c r="D242" s="776">
        <v>8221</v>
      </c>
      <c r="E242" s="740" t="s">
        <v>652</v>
      </c>
      <c r="F242" s="677">
        <v>0</v>
      </c>
      <c r="G242" s="677">
        <v>0</v>
      </c>
      <c r="H242" s="677">
        <v>0</v>
      </c>
      <c r="I242" s="677">
        <v>0</v>
      </c>
      <c r="J242" s="677" t="str">
        <f t="shared" si="14"/>
        <v> </v>
      </c>
      <c r="K242" s="678" t="str">
        <f t="shared" si="15"/>
        <v> </v>
      </c>
    </row>
    <row r="243" spans="1:11" s="671" customFormat="1" ht="16.5" customHeight="1">
      <c r="A243" s="778"/>
      <c r="B243" s="775"/>
      <c r="C243" s="673"/>
      <c r="D243" s="776">
        <v>8223</v>
      </c>
      <c r="E243" s="740" t="s">
        <v>656</v>
      </c>
      <c r="F243" s="677">
        <v>0</v>
      </c>
      <c r="G243" s="677">
        <v>0</v>
      </c>
      <c r="H243" s="677">
        <v>0</v>
      </c>
      <c r="I243" s="677">
        <v>0</v>
      </c>
      <c r="J243" s="677" t="str">
        <f t="shared" si="14"/>
        <v> </v>
      </c>
      <c r="K243" s="678" t="str">
        <f t="shared" si="15"/>
        <v> </v>
      </c>
    </row>
    <row r="244" spans="1:11" ht="22.5" customHeight="1">
      <c r="A244" s="778"/>
      <c r="B244" s="775"/>
      <c r="C244" s="673"/>
      <c r="D244" s="776">
        <v>8224</v>
      </c>
      <c r="E244" s="740" t="s">
        <v>657</v>
      </c>
      <c r="F244" s="677">
        <v>0</v>
      </c>
      <c r="G244" s="677">
        <v>0</v>
      </c>
      <c r="H244" s="677">
        <v>0</v>
      </c>
      <c r="I244" s="677">
        <v>0</v>
      </c>
      <c r="J244" s="677" t="str">
        <f t="shared" si="14"/>
        <v> </v>
      </c>
      <c r="K244" s="678" t="str">
        <f t="shared" si="15"/>
        <v> </v>
      </c>
    </row>
    <row r="245" spans="1:11" ht="17.25" customHeight="1">
      <c r="A245" s="778"/>
      <c r="B245" s="779">
        <v>82</v>
      </c>
      <c r="C245" s="780"/>
      <c r="D245" s="781"/>
      <c r="E245" s="745" t="s">
        <v>658</v>
      </c>
      <c r="F245" s="677">
        <v>0</v>
      </c>
      <c r="G245" s="677">
        <v>0</v>
      </c>
      <c r="H245" s="677">
        <v>0</v>
      </c>
      <c r="I245" s="677">
        <v>0</v>
      </c>
      <c r="J245" s="677" t="str">
        <f t="shared" si="14"/>
        <v> </v>
      </c>
      <c r="K245" s="678" t="str">
        <f t="shared" si="15"/>
        <v> </v>
      </c>
    </row>
    <row r="246" spans="1:11" ht="16.5" customHeight="1">
      <c r="A246" s="782"/>
      <c r="B246" s="783"/>
      <c r="C246" s="673">
        <v>890</v>
      </c>
      <c r="D246" s="784"/>
      <c r="E246" s="785" t="s">
        <v>659</v>
      </c>
      <c r="F246" s="677">
        <v>0</v>
      </c>
      <c r="G246" s="677">
        <v>0</v>
      </c>
      <c r="H246" s="677">
        <v>0</v>
      </c>
      <c r="I246" s="677">
        <v>0</v>
      </c>
      <c r="J246" s="677" t="str">
        <f t="shared" si="14"/>
        <v> </v>
      </c>
      <c r="K246" s="678" t="str">
        <f t="shared" si="15"/>
        <v> </v>
      </c>
    </row>
    <row r="247" spans="1:11" ht="18" customHeight="1" thickBot="1">
      <c r="A247" s="786"/>
      <c r="B247" s="787">
        <v>89</v>
      </c>
      <c r="C247" s="788"/>
      <c r="D247" s="789"/>
      <c r="E247" s="790" t="s">
        <v>659</v>
      </c>
      <c r="F247" s="677">
        <v>0</v>
      </c>
      <c r="G247" s="677">
        <v>0</v>
      </c>
      <c r="H247" s="677">
        <v>0</v>
      </c>
      <c r="I247" s="677">
        <v>0</v>
      </c>
      <c r="J247" s="677" t="str">
        <f t="shared" si="14"/>
        <v> </v>
      </c>
      <c r="K247" s="678" t="str">
        <f t="shared" si="15"/>
        <v> </v>
      </c>
    </row>
    <row r="248" spans="1:11" ht="30" customHeight="1" thickBot="1">
      <c r="A248" s="791">
        <v>8</v>
      </c>
      <c r="B248" s="792"/>
      <c r="C248" s="793"/>
      <c r="D248" s="794"/>
      <c r="E248" s="795" t="s">
        <v>660</v>
      </c>
      <c r="F248" s="700">
        <v>0</v>
      </c>
      <c r="G248" s="700">
        <v>0</v>
      </c>
      <c r="H248" s="700">
        <v>0</v>
      </c>
      <c r="I248" s="700">
        <v>0</v>
      </c>
      <c r="J248" s="700" t="str">
        <f t="shared" si="14"/>
        <v> </v>
      </c>
      <c r="K248" s="701" t="str">
        <f t="shared" si="15"/>
        <v> </v>
      </c>
    </row>
    <row r="249" spans="1:11" ht="10.5" customHeight="1" thickBot="1">
      <c r="A249" s="623"/>
      <c r="B249" s="623"/>
      <c r="C249" s="623"/>
      <c r="D249" s="623"/>
      <c r="E249" s="759"/>
      <c r="F249" s="760"/>
      <c r="G249" s="760"/>
      <c r="H249" s="760"/>
      <c r="I249" s="760"/>
      <c r="J249" s="760" t="str">
        <f t="shared" si="14"/>
        <v> </v>
      </c>
      <c r="K249" s="761" t="str">
        <f t="shared" si="15"/>
        <v> </v>
      </c>
    </row>
    <row r="250" spans="1:11" ht="24.75" customHeight="1" thickBot="1">
      <c r="A250" s="715" t="s">
        <v>661</v>
      </c>
      <c r="B250" s="751"/>
      <c r="C250" s="751"/>
      <c r="D250" s="763"/>
      <c r="E250" s="796" t="s">
        <v>662</v>
      </c>
      <c r="F250" s="765">
        <v>-1074626.49</v>
      </c>
      <c r="G250" s="765">
        <v>-1027919</v>
      </c>
      <c r="H250" s="765">
        <v>-1438991</v>
      </c>
      <c r="I250" s="765">
        <v>-1409679.48</v>
      </c>
      <c r="J250" s="765" t="str">
        <f t="shared" si="14"/>
        <v> </v>
      </c>
      <c r="K250" s="766" t="str">
        <f t="shared" si="15"/>
        <v> </v>
      </c>
    </row>
    <row r="251" spans="1:11" ht="10.5" customHeight="1">
      <c r="A251" s="623"/>
      <c r="B251" s="623"/>
      <c r="C251" s="623"/>
      <c r="D251" s="623"/>
      <c r="E251" s="759"/>
      <c r="F251" s="760"/>
      <c r="G251" s="760"/>
      <c r="H251" s="760"/>
      <c r="I251" s="760"/>
      <c r="J251" s="760" t="str">
        <f t="shared" si="14"/>
        <v> </v>
      </c>
      <c r="K251" s="767" t="str">
        <f t="shared" si="15"/>
        <v> </v>
      </c>
    </row>
    <row r="252" spans="1:5" ht="12.75">
      <c r="A252" s="617"/>
      <c r="B252" s="617"/>
      <c r="C252" s="617"/>
      <c r="D252" s="617"/>
      <c r="E252" s="797" t="s">
        <v>663</v>
      </c>
    </row>
    <row r="253" spans="1:5" ht="12.75">
      <c r="A253" s="617" t="s">
        <v>664</v>
      </c>
      <c r="B253" s="617"/>
      <c r="C253" s="617"/>
      <c r="D253" s="617"/>
      <c r="E253" s="797" t="s">
        <v>665</v>
      </c>
    </row>
    <row r="254" spans="1:5" ht="12.75">
      <c r="A254" s="617"/>
      <c r="B254" s="798"/>
      <c r="C254" s="798"/>
      <c r="D254" s="798"/>
      <c r="E254" s="799" t="s">
        <v>81</v>
      </c>
    </row>
    <row r="255" spans="1:5" ht="12.75">
      <c r="A255" s="617" t="s">
        <v>666</v>
      </c>
      <c r="B255" s="798"/>
      <c r="C255" s="798"/>
      <c r="D255" s="798"/>
      <c r="E255" s="800" t="s">
        <v>667</v>
      </c>
    </row>
    <row r="256" spans="1:5" ht="12.75">
      <c r="A256" s="617" t="s">
        <v>668</v>
      </c>
      <c r="B256" s="617"/>
      <c r="C256" s="617"/>
      <c r="D256" s="617"/>
      <c r="E256" s="801" t="s">
        <v>82</v>
      </c>
    </row>
    <row r="257" spans="1:8" ht="12.75">
      <c r="A257" s="617" t="s">
        <v>669</v>
      </c>
      <c r="B257" s="617"/>
      <c r="C257" s="617"/>
      <c r="D257" s="617"/>
      <c r="E257" s="802"/>
      <c r="F257" s="802"/>
      <c r="G257" s="802"/>
      <c r="H257" s="802"/>
    </row>
    <row r="258" spans="1:4" ht="12.75">
      <c r="A258" s="617" t="s">
        <v>670</v>
      </c>
      <c r="B258" s="617"/>
      <c r="C258" s="617"/>
      <c r="D258" s="617"/>
    </row>
    <row r="259" spans="1:4" ht="12.75">
      <c r="A259" s="617" t="s">
        <v>671</v>
      </c>
      <c r="B259" s="617"/>
      <c r="C259" s="617"/>
      <c r="D259" s="617"/>
    </row>
    <row r="260" spans="1:4" ht="12.75">
      <c r="A260" s="617"/>
      <c r="B260" s="617"/>
      <c r="C260" s="617"/>
      <c r="D260" s="617"/>
    </row>
    <row r="261" spans="1:8" ht="12.75">
      <c r="A261" s="617"/>
      <c r="B261" s="617"/>
      <c r="C261" s="617"/>
      <c r="D261" s="617"/>
      <c r="H261" s="626" t="s">
        <v>90</v>
      </c>
    </row>
    <row r="262" spans="2:4" ht="12.75">
      <c r="B262" s="617"/>
      <c r="C262" s="617"/>
      <c r="D262" s="617"/>
    </row>
    <row r="263" spans="1:4" ht="12.75">
      <c r="A263" s="617"/>
      <c r="B263" s="617"/>
      <c r="C263" s="617"/>
      <c r="D263" s="617"/>
    </row>
    <row r="264" spans="1:4" ht="12.75">
      <c r="A264" s="617"/>
      <c r="B264" s="617"/>
      <c r="C264" s="617"/>
      <c r="D264" s="617"/>
    </row>
    <row r="265" spans="1:4" ht="12.75">
      <c r="A265" s="617"/>
      <c r="B265" s="617"/>
      <c r="C265" s="617"/>
      <c r="D265" s="617"/>
    </row>
    <row r="266" spans="1:4" ht="12.75">
      <c r="A266" s="617"/>
      <c r="B266" s="617"/>
      <c r="C266" s="617"/>
      <c r="D266" s="617"/>
    </row>
    <row r="267" spans="1:4" ht="12.75">
      <c r="A267" s="617"/>
      <c r="B267" s="617"/>
      <c r="C267" s="617"/>
      <c r="D267" s="617"/>
    </row>
    <row r="268" spans="1:4" ht="12.75">
      <c r="A268" s="617"/>
      <c r="B268" s="617"/>
      <c r="C268" s="617"/>
      <c r="D268" s="617"/>
    </row>
    <row r="269" spans="1:5" ht="12.75">
      <c r="A269" s="617"/>
      <c r="B269" s="617"/>
      <c r="C269" s="617"/>
      <c r="D269" s="617"/>
      <c r="E269" s="797"/>
    </row>
  </sheetData>
  <printOptions/>
  <pageMargins left="0.984251968503937" right="0.3937007874015748" top="0.3937007874015748" bottom="0.3937007874015748" header="0.1968503937007874" footer="0.1968503937007874"/>
  <pageSetup fitToHeight="4" horizontalDpi="600" verticalDpi="600" orientation="portrait" paperSize="9" scale="69" r:id="rId1"/>
  <headerFooter alignWithMargins="0">
    <oddHeader>&amp;RTabulka č. 1
Strana &amp;P</oddHeader>
  </headerFooter>
  <rowBreaks count="5" manualBreakCount="5">
    <brk id="43" min="4" max="10" man="1"/>
    <brk id="96" min="4" max="10" man="1"/>
    <brk id="139" min="4" max="10" man="1"/>
    <brk id="182" min="4" max="10" man="1"/>
    <brk id="227" min="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B1:V65"/>
  <sheetViews>
    <sheetView tabSelected="1" view="pageBreakPreview" zoomScale="75" zoomScaleNormal="75" zoomScaleSheetLayoutView="75" workbookViewId="0" topLeftCell="A2">
      <selection activeCell="P21" sqref="P21"/>
    </sheetView>
  </sheetViews>
  <sheetFormatPr defaultColWidth="9.00390625" defaultRowHeight="12.75"/>
  <cols>
    <col min="1" max="1" width="1.875" style="1294" customWidth="1"/>
    <col min="2" max="2" width="15.625" style="1294" customWidth="1"/>
    <col min="3" max="3" width="42.125" style="1294" customWidth="1"/>
    <col min="4" max="4" width="13.375" style="1294" customWidth="1"/>
    <col min="5" max="5" width="14.00390625" style="1294" customWidth="1"/>
    <col min="6" max="6" width="14.625" style="1294" customWidth="1"/>
    <col min="7" max="7" width="13.125" style="1294" customWidth="1"/>
    <col min="8" max="8" width="14.00390625" style="1294" customWidth="1"/>
    <col min="9" max="9" width="13.75390625" style="1294" customWidth="1"/>
    <col min="10" max="10" width="13.875" style="1294" customWidth="1"/>
    <col min="11" max="11" width="13.625" style="1294" customWidth="1"/>
    <col min="12" max="13" width="14.25390625" style="1294" customWidth="1"/>
    <col min="14" max="14" width="14.875" style="1294" customWidth="1"/>
    <col min="15" max="15" width="15.625" style="1294" customWidth="1"/>
    <col min="16" max="16" width="12.00390625" style="1294" customWidth="1"/>
    <col min="17" max="17" width="12.875" style="1294" customWidth="1"/>
    <col min="18" max="18" width="11.125" style="1294" customWidth="1"/>
    <col min="19" max="19" width="11.00390625" style="1294" customWidth="1"/>
    <col min="20" max="20" width="14.25390625" style="1294" customWidth="1"/>
    <col min="21" max="21" width="13.125" style="1294" customWidth="1"/>
    <col min="22" max="16384" width="9.125" style="1294" customWidth="1"/>
  </cols>
  <sheetData>
    <row r="1" spans="4:11" ht="15.75" hidden="1">
      <c r="D1" s="1295"/>
      <c r="E1" s="1295"/>
      <c r="F1" s="1295"/>
      <c r="G1" s="1295"/>
      <c r="H1" s="1295"/>
      <c r="I1" s="1295"/>
      <c r="J1" s="1295"/>
      <c r="K1" s="1295"/>
    </row>
    <row r="2" spans="3:11" ht="18.75" customHeight="1">
      <c r="C2" s="274"/>
      <c r="D2" s="1295"/>
      <c r="E2" s="1295"/>
      <c r="F2" s="1295"/>
      <c r="G2" s="1295"/>
      <c r="H2" s="1295"/>
      <c r="I2" s="1295"/>
      <c r="J2" s="1295"/>
      <c r="K2" s="1295"/>
    </row>
    <row r="3" spans="4:21" ht="20.25" customHeight="1">
      <c r="D3" s="1295"/>
      <c r="E3" s="1295"/>
      <c r="F3" s="1295"/>
      <c r="G3" s="1295"/>
      <c r="H3" s="1295"/>
      <c r="I3" s="1295"/>
      <c r="J3" s="1295"/>
      <c r="K3" s="1295"/>
      <c r="Q3" s="1547"/>
      <c r="R3" s="1547"/>
      <c r="T3" s="1547" t="s">
        <v>1</v>
      </c>
      <c r="U3" s="1547"/>
    </row>
    <row r="4" spans="3:20" ht="39" customHeight="1">
      <c r="C4" s="1576" t="s">
        <v>2</v>
      </c>
      <c r="D4" s="1577"/>
      <c r="E4" s="1577"/>
      <c r="F4" s="1577"/>
      <c r="G4" s="1577"/>
      <c r="H4" s="1577"/>
      <c r="I4" s="1577"/>
      <c r="J4" s="1577"/>
      <c r="K4" s="1577"/>
      <c r="L4" s="1577"/>
      <c r="M4" s="1577"/>
      <c r="N4" s="1577"/>
      <c r="O4" s="1577"/>
      <c r="P4" s="1577"/>
      <c r="Q4" s="1577"/>
      <c r="R4" s="1577"/>
      <c r="S4" s="1577"/>
      <c r="T4" s="1577"/>
    </row>
    <row r="5" spans="3:21" ht="17.25" customHeight="1" thickBot="1">
      <c r="C5" s="1296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U5" s="1295" t="s">
        <v>118</v>
      </c>
    </row>
    <row r="6" spans="2:21" ht="23.25" customHeight="1">
      <c r="B6" s="1566" t="s">
        <v>3</v>
      </c>
      <c r="C6" s="1521" t="s">
        <v>192</v>
      </c>
      <c r="D6" s="1543" t="s">
        <v>4</v>
      </c>
      <c r="E6" s="1538"/>
      <c r="F6" s="1538"/>
      <c r="G6" s="1538"/>
      <c r="H6" s="1538"/>
      <c r="I6" s="1538"/>
      <c r="J6" s="1570" t="s">
        <v>5</v>
      </c>
      <c r="K6" s="1571"/>
      <c r="L6" s="1571"/>
      <c r="M6" s="1571"/>
      <c r="N6" s="1571"/>
      <c r="O6" s="1572"/>
      <c r="P6" s="1541" t="s">
        <v>95</v>
      </c>
      <c r="Q6" s="1549"/>
      <c r="R6" s="1550"/>
      <c r="S6" s="1541" t="s">
        <v>6</v>
      </c>
      <c r="T6" s="1549"/>
      <c r="U6" s="1550"/>
    </row>
    <row r="7" spans="2:21" ht="18" customHeight="1">
      <c r="B7" s="1567"/>
      <c r="C7" s="1522"/>
      <c r="D7" s="1553" t="s">
        <v>87</v>
      </c>
      <c r="E7" s="1554"/>
      <c r="F7" s="1555"/>
      <c r="G7" s="1506" t="s">
        <v>88</v>
      </c>
      <c r="H7" s="1554"/>
      <c r="I7" s="1556"/>
      <c r="J7" s="1557" t="s">
        <v>7</v>
      </c>
      <c r="K7" s="1558"/>
      <c r="L7" s="1559"/>
      <c r="M7" s="1560" t="s">
        <v>8</v>
      </c>
      <c r="N7" s="1558"/>
      <c r="O7" s="1561"/>
      <c r="P7" s="1551"/>
      <c r="Q7" s="1509"/>
      <c r="R7" s="1552"/>
      <c r="S7" s="1551"/>
      <c r="T7" s="1509"/>
      <c r="U7" s="1552"/>
    </row>
    <row r="8" spans="2:21" ht="48" customHeight="1">
      <c r="B8" s="1568"/>
      <c r="C8" s="1522"/>
      <c r="D8" s="1297" t="s">
        <v>196</v>
      </c>
      <c r="E8" s="1298" t="s">
        <v>197</v>
      </c>
      <c r="F8" s="1299" t="s">
        <v>166</v>
      </c>
      <c r="G8" s="450" t="s">
        <v>196</v>
      </c>
      <c r="H8" s="1298" t="s">
        <v>197</v>
      </c>
      <c r="I8" s="1299" t="s">
        <v>166</v>
      </c>
      <c r="J8" s="1300" t="s">
        <v>196</v>
      </c>
      <c r="K8" s="1298" t="s">
        <v>197</v>
      </c>
      <c r="L8" s="1299" t="s">
        <v>166</v>
      </c>
      <c r="M8" s="396" t="s">
        <v>196</v>
      </c>
      <c r="N8" s="1298" t="s">
        <v>197</v>
      </c>
      <c r="O8" s="1301" t="s">
        <v>166</v>
      </c>
      <c r="P8" s="1302" t="s">
        <v>196</v>
      </c>
      <c r="Q8" s="1298" t="s">
        <v>197</v>
      </c>
      <c r="R8" s="1303" t="s">
        <v>166</v>
      </c>
      <c r="S8" s="1302" t="s">
        <v>196</v>
      </c>
      <c r="T8" s="1298" t="s">
        <v>197</v>
      </c>
      <c r="U8" s="1303" t="s">
        <v>166</v>
      </c>
    </row>
    <row r="9" spans="2:21" s="544" customFormat="1" ht="15.75" customHeight="1" thickBot="1">
      <c r="B9" s="1569"/>
      <c r="C9" s="1523"/>
      <c r="D9" s="1304">
        <v>1</v>
      </c>
      <c r="E9" s="451">
        <v>2</v>
      </c>
      <c r="F9" s="451" t="s">
        <v>9</v>
      </c>
      <c r="G9" s="523">
        <v>4</v>
      </c>
      <c r="H9" s="451">
        <v>5</v>
      </c>
      <c r="I9" s="452" t="s">
        <v>10</v>
      </c>
      <c r="J9" s="1304">
        <v>7</v>
      </c>
      <c r="K9" s="451">
        <v>8</v>
      </c>
      <c r="L9" s="451" t="s">
        <v>11</v>
      </c>
      <c r="M9" s="523">
        <v>10</v>
      </c>
      <c r="N9" s="452">
        <v>11</v>
      </c>
      <c r="O9" s="1305" t="s">
        <v>12</v>
      </c>
      <c r="P9" s="1306" t="s">
        <v>198</v>
      </c>
      <c r="Q9" s="452" t="s">
        <v>199</v>
      </c>
      <c r="R9" s="1305" t="s">
        <v>200</v>
      </c>
      <c r="S9" s="1306">
        <v>16</v>
      </c>
      <c r="T9" s="452">
        <v>17</v>
      </c>
      <c r="U9" s="1305" t="s">
        <v>13</v>
      </c>
    </row>
    <row r="10" spans="2:21" s="295" customFormat="1" ht="20.25" customHeight="1" thickBot="1">
      <c r="B10" s="1562" t="s">
        <v>201</v>
      </c>
      <c r="C10" s="1563"/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</row>
    <row r="11" spans="2:21" ht="19.5" customHeight="1">
      <c r="B11" s="1564" t="s">
        <v>14</v>
      </c>
      <c r="C11" s="397" t="s">
        <v>315</v>
      </c>
      <c r="D11" s="297">
        <v>1360</v>
      </c>
      <c r="E11" s="298"/>
      <c r="F11" s="298">
        <v>1360</v>
      </c>
      <c r="G11" s="298">
        <v>1360</v>
      </c>
      <c r="H11" s="298"/>
      <c r="I11" s="299">
        <v>1360</v>
      </c>
      <c r="J11" s="585">
        <v>1351.03</v>
      </c>
      <c r="K11" s="585"/>
      <c r="L11" s="1307">
        <f>SUM(J11:K11)</f>
        <v>1351.03</v>
      </c>
      <c r="M11" s="399"/>
      <c r="N11" s="1308"/>
      <c r="O11" s="1309"/>
      <c r="P11" s="1310">
        <f>J11/G11</f>
        <v>0.9934044117647058</v>
      </c>
      <c r="Q11" s="1311"/>
      <c r="R11" s="1312">
        <f>L11/I11</f>
        <v>0.9934044117647058</v>
      </c>
      <c r="S11" s="1313">
        <v>8.97</v>
      </c>
      <c r="T11" s="1314"/>
      <c r="U11" s="1315">
        <f>SUM(S11:T11)</f>
        <v>8.97</v>
      </c>
    </row>
    <row r="12" spans="2:21" ht="19.5" customHeight="1">
      <c r="B12" s="1564"/>
      <c r="C12" s="525" t="s">
        <v>317</v>
      </c>
      <c r="D12" s="1316"/>
      <c r="E12" s="1317"/>
      <c r="F12" s="1317"/>
      <c r="G12" s="1308"/>
      <c r="H12" s="1308"/>
      <c r="I12" s="1318"/>
      <c r="J12" s="1319"/>
      <c r="K12" s="1320">
        <f>168+287.01</f>
        <v>455.01</v>
      </c>
      <c r="L12" s="588">
        <f>SUM(J12:K12)</f>
        <v>455.01</v>
      </c>
      <c r="M12" s="1308"/>
      <c r="N12" s="1308"/>
      <c r="O12" s="1309"/>
      <c r="P12" s="1313"/>
      <c r="Q12" s="1314"/>
      <c r="R12" s="1315"/>
      <c r="S12" s="1313"/>
      <c r="T12" s="1314"/>
      <c r="U12" s="1315"/>
    </row>
    <row r="13" spans="2:21" s="1321" customFormat="1" ht="19.5" customHeight="1" thickBot="1">
      <c r="B13" s="1565"/>
      <c r="C13" s="1322"/>
      <c r="D13" s="1323"/>
      <c r="E13" s="1324"/>
      <c r="F13" s="1325"/>
      <c r="G13" s="1326"/>
      <c r="H13" s="1326"/>
      <c r="I13" s="1327"/>
      <c r="J13" s="1328"/>
      <c r="K13" s="1329"/>
      <c r="L13" s="1330"/>
      <c r="M13" s="1331"/>
      <c r="N13" s="1326"/>
      <c r="O13" s="1332"/>
      <c r="P13" s="1333"/>
      <c r="Q13" s="1334"/>
      <c r="R13" s="1335"/>
      <c r="S13" s="1333"/>
      <c r="T13" s="1334"/>
      <c r="U13" s="1335"/>
    </row>
    <row r="14" spans="2:21" s="295" customFormat="1" ht="19.5" customHeight="1" thickBot="1">
      <c r="B14" s="1562" t="s">
        <v>202</v>
      </c>
      <c r="C14" s="1563"/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</row>
    <row r="15" spans="2:21" ht="19.5" customHeight="1">
      <c r="B15" s="1579" t="s">
        <v>14</v>
      </c>
      <c r="C15" s="1336" t="s">
        <v>15</v>
      </c>
      <c r="D15" s="1337"/>
      <c r="E15" s="1338"/>
      <c r="F15" s="1338"/>
      <c r="G15" s="1120">
        <v>7029</v>
      </c>
      <c r="H15" s="1120">
        <v>41977</v>
      </c>
      <c r="I15" s="1339">
        <f>SUM(G15:H15)</f>
        <v>49006</v>
      </c>
      <c r="J15" s="604">
        <v>5698.09</v>
      </c>
      <c r="K15" s="1120">
        <v>32289.18</v>
      </c>
      <c r="L15" s="1120">
        <f>SUM(J15:K15)</f>
        <v>37987.270000000004</v>
      </c>
      <c r="M15" s="1340">
        <v>1311.58</v>
      </c>
      <c r="N15" s="1340">
        <v>7432.31</v>
      </c>
      <c r="O15" s="1341">
        <f>SUM(M15:N15)</f>
        <v>8743.89</v>
      </c>
      <c r="P15" s="1310">
        <f>J15/G15</f>
        <v>0.8106544316403471</v>
      </c>
      <c r="Q15" s="1311">
        <f>K15/H15</f>
        <v>0.7692112347237773</v>
      </c>
      <c r="R15" s="1312">
        <f>L15/I15</f>
        <v>0.7751554911643473</v>
      </c>
      <c r="S15" s="310">
        <v>9335.91</v>
      </c>
      <c r="T15" s="311">
        <v>66382.82</v>
      </c>
      <c r="U15" s="314">
        <f>SUM(S15:T15)</f>
        <v>75718.73000000001</v>
      </c>
    </row>
    <row r="16" spans="2:21" ht="19.5" customHeight="1">
      <c r="B16" s="1580"/>
      <c r="C16" s="1342" t="s">
        <v>16</v>
      </c>
      <c r="D16" s="1343"/>
      <c r="E16" s="1344"/>
      <c r="F16" s="1344"/>
      <c r="G16" s="1344"/>
      <c r="H16" s="1344"/>
      <c r="I16" s="1345"/>
      <c r="J16" s="1343"/>
      <c r="K16" s="1344"/>
      <c r="L16" s="1344"/>
      <c r="M16" s="1346"/>
      <c r="N16" s="1340"/>
      <c r="O16" s="1341"/>
      <c r="P16" s="1347"/>
      <c r="Q16" s="1340"/>
      <c r="R16" s="1348"/>
      <c r="S16" s="1346"/>
      <c r="T16" s="1340"/>
      <c r="U16" s="1348"/>
    </row>
    <row r="17" spans="2:21" ht="19.5" customHeight="1">
      <c r="B17" s="1580"/>
      <c r="C17" s="1342" t="s">
        <v>16</v>
      </c>
      <c r="D17" s="1349"/>
      <c r="E17" s="1350"/>
      <c r="F17" s="1350"/>
      <c r="G17" s="1350"/>
      <c r="H17" s="1350"/>
      <c r="I17" s="1351"/>
      <c r="J17" s="1352"/>
      <c r="K17" s="1353"/>
      <c r="L17" s="1353"/>
      <c r="M17" s="1346"/>
      <c r="N17" s="1340"/>
      <c r="O17" s="1341"/>
      <c r="P17" s="1347"/>
      <c r="Q17" s="1340"/>
      <c r="R17" s="1348"/>
      <c r="S17" s="1354"/>
      <c r="T17" s="1355"/>
      <c r="U17" s="1356"/>
    </row>
    <row r="18" spans="2:21" ht="19.5" customHeight="1">
      <c r="B18" s="1580"/>
      <c r="C18" s="1357" t="s">
        <v>17</v>
      </c>
      <c r="D18" s="604"/>
      <c r="E18" s="1120"/>
      <c r="F18" s="1120"/>
      <c r="G18" s="1120">
        <f>SUM(G15:G17)</f>
        <v>7029</v>
      </c>
      <c r="H18" s="1120">
        <f>SUM(H15:H17)</f>
        <v>41977</v>
      </c>
      <c r="I18" s="1358">
        <f>SUM(G18:H18)</f>
        <v>49006</v>
      </c>
      <c r="J18" s="604">
        <f aca="true" t="shared" si="0" ref="J18:U18">SUM(J15:J17)</f>
        <v>5698.09</v>
      </c>
      <c r="K18" s="1120">
        <f t="shared" si="0"/>
        <v>32289.18</v>
      </c>
      <c r="L18" s="1120">
        <f t="shared" si="0"/>
        <v>37987.270000000004</v>
      </c>
      <c r="M18" s="1359">
        <f t="shared" si="0"/>
        <v>1311.58</v>
      </c>
      <c r="N18" s="1359">
        <f t="shared" si="0"/>
        <v>7432.31</v>
      </c>
      <c r="O18" s="1360">
        <f t="shared" si="0"/>
        <v>8743.89</v>
      </c>
      <c r="P18" s="1361">
        <f t="shared" si="0"/>
        <v>0.8106544316403471</v>
      </c>
      <c r="Q18" s="1362">
        <f t="shared" si="0"/>
        <v>0.7692112347237773</v>
      </c>
      <c r="R18" s="1363">
        <f t="shared" si="0"/>
        <v>0.7751554911643473</v>
      </c>
      <c r="S18" s="310">
        <f t="shared" si="0"/>
        <v>9335.91</v>
      </c>
      <c r="T18" s="311">
        <f t="shared" si="0"/>
        <v>66382.82</v>
      </c>
      <c r="U18" s="314">
        <f t="shared" si="0"/>
        <v>75718.73000000001</v>
      </c>
    </row>
    <row r="19" spans="2:21" ht="19.5" customHeight="1">
      <c r="B19" s="1580"/>
      <c r="C19" s="525" t="s">
        <v>317</v>
      </c>
      <c r="D19" s="604">
        <v>6157</v>
      </c>
      <c r="E19" s="1120">
        <v>15649</v>
      </c>
      <c r="F19" s="1120">
        <f>SUM(D19:E19)</f>
        <v>21806</v>
      </c>
      <c r="G19" s="1120">
        <v>6772</v>
      </c>
      <c r="H19" s="1120">
        <v>15649</v>
      </c>
      <c r="I19" s="1358">
        <f>SUM(G19:H19)</f>
        <v>22421</v>
      </c>
      <c r="J19" s="1364">
        <v>6009.11</v>
      </c>
      <c r="K19" s="612">
        <f>12165.3+326.03</f>
        <v>12491.33</v>
      </c>
      <c r="L19" s="1365">
        <f>SUM(J19:K19)</f>
        <v>18500.44</v>
      </c>
      <c r="M19" s="1340">
        <v>907.77</v>
      </c>
      <c r="N19" s="1340">
        <v>1832.9</v>
      </c>
      <c r="O19" s="1341">
        <f>SUM(M19:N19)</f>
        <v>2740.67</v>
      </c>
      <c r="P19" s="1310">
        <f>J19/G19</f>
        <v>0.8873464264619019</v>
      </c>
      <c r="Q19" s="1311">
        <f>K19/H19</f>
        <v>0.7982190555307048</v>
      </c>
      <c r="R19" s="1312">
        <f>L19/I19</f>
        <v>0.8251389322510146</v>
      </c>
      <c r="S19" s="307">
        <v>2944.01</v>
      </c>
      <c r="T19" s="307">
        <v>10676.81</v>
      </c>
      <c r="U19" s="1366">
        <f>SUM(S19:T19)</f>
        <v>13620.82</v>
      </c>
    </row>
    <row r="20" spans="2:21" ht="19.5" customHeight="1">
      <c r="B20" s="1580"/>
      <c r="C20" s="525" t="s">
        <v>18</v>
      </c>
      <c r="D20" s="1367"/>
      <c r="E20" s="1368"/>
      <c r="F20" s="1368"/>
      <c r="G20" s="1368"/>
      <c r="H20" s="1368"/>
      <c r="I20" s="1369"/>
      <c r="J20" s="1364"/>
      <c r="K20" s="612">
        <f>3424.22+401.25</f>
        <v>3825.47</v>
      </c>
      <c r="L20" s="612">
        <f>SUM(J20:K20)</f>
        <v>3825.47</v>
      </c>
      <c r="M20" s="1344"/>
      <c r="N20" s="1344"/>
      <c r="O20" s="1370"/>
      <c r="P20" s="1347"/>
      <c r="Q20" s="1340"/>
      <c r="R20" s="1348"/>
      <c r="S20" s="1346"/>
      <c r="T20" s="1340"/>
      <c r="U20" s="1348"/>
    </row>
    <row r="21" spans="2:21" s="1321" customFormat="1" ht="19.5" customHeight="1" thickBot="1">
      <c r="B21" s="1581"/>
      <c r="C21" s="1371" t="s">
        <v>19</v>
      </c>
      <c r="D21" s="1372">
        <f aca="true" t="shared" si="1" ref="D21:O21">SUM(D18:D20)</f>
        <v>6157</v>
      </c>
      <c r="E21" s="1372">
        <f t="shared" si="1"/>
        <v>15649</v>
      </c>
      <c r="F21" s="1372">
        <f t="shared" si="1"/>
        <v>21806</v>
      </c>
      <c r="G21" s="1372">
        <f t="shared" si="1"/>
        <v>13801</v>
      </c>
      <c r="H21" s="1372">
        <f t="shared" si="1"/>
        <v>57626</v>
      </c>
      <c r="I21" s="1373">
        <f t="shared" si="1"/>
        <v>71427</v>
      </c>
      <c r="J21" s="1372">
        <f t="shared" si="1"/>
        <v>11707.2</v>
      </c>
      <c r="K21" s="1374">
        <f t="shared" si="1"/>
        <v>48605.98</v>
      </c>
      <c r="L21" s="1374">
        <f t="shared" si="1"/>
        <v>60313.18000000001</v>
      </c>
      <c r="M21" s="1375">
        <f t="shared" si="1"/>
        <v>2219.35</v>
      </c>
      <c r="N21" s="1376">
        <f t="shared" si="1"/>
        <v>9265.210000000001</v>
      </c>
      <c r="O21" s="1377">
        <f t="shared" si="1"/>
        <v>11484.56</v>
      </c>
      <c r="P21" s="1310">
        <f>J21/G21</f>
        <v>0.848286356061155</v>
      </c>
      <c r="Q21" s="1311">
        <f>K21/H21</f>
        <v>0.843473085065769</v>
      </c>
      <c r="R21" s="1312">
        <f>L21/I21</f>
        <v>0.8444030968681312</v>
      </c>
      <c r="S21" s="1378">
        <f>SUM(S18:S20)</f>
        <v>12279.92</v>
      </c>
      <c r="T21" s="1379">
        <f>SUM(T18:T20)</f>
        <v>77059.63</v>
      </c>
      <c r="U21" s="1380">
        <f>SUM(U18:U20)</f>
        <v>89339.55000000002</v>
      </c>
    </row>
    <row r="22" spans="2:21" ht="12.75" customHeight="1" thickBot="1">
      <c r="B22" s="1381"/>
      <c r="C22" s="1382"/>
      <c r="D22" s="1383"/>
      <c r="E22" s="1383"/>
      <c r="F22" s="1383"/>
      <c r="G22" s="1383"/>
      <c r="H22" s="1383"/>
      <c r="I22" s="1383"/>
      <c r="J22" s="1383"/>
      <c r="K22" s="1383"/>
      <c r="L22" s="1382"/>
      <c r="M22" s="1382"/>
      <c r="N22" s="1382"/>
      <c r="O22" s="1382"/>
      <c r="P22" s="1382"/>
      <c r="Q22" s="1382"/>
      <c r="R22" s="1382"/>
      <c r="S22" s="1382"/>
      <c r="T22" s="1382"/>
      <c r="U22" s="1384"/>
    </row>
    <row r="23" spans="2:21" ht="22.5" customHeight="1" hidden="1" thickBot="1">
      <c r="B23" s="1573" t="s">
        <v>20</v>
      </c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5"/>
    </row>
    <row r="24" spans="2:21" ht="21" customHeight="1" hidden="1">
      <c r="B24" s="1566" t="s">
        <v>3</v>
      </c>
      <c r="C24" s="1521" t="s">
        <v>192</v>
      </c>
      <c r="D24" s="1543" t="s">
        <v>4</v>
      </c>
      <c r="E24" s="1538"/>
      <c r="F24" s="1538"/>
      <c r="G24" s="1538"/>
      <c r="H24" s="1538"/>
      <c r="I24" s="1538"/>
      <c r="J24" s="1570" t="s">
        <v>5</v>
      </c>
      <c r="K24" s="1571"/>
      <c r="L24" s="1571"/>
      <c r="M24" s="1571"/>
      <c r="N24" s="1571"/>
      <c r="O24" s="1572"/>
      <c r="P24" s="1541" t="s">
        <v>95</v>
      </c>
      <c r="Q24" s="1549"/>
      <c r="R24" s="1550"/>
      <c r="S24" s="1541" t="s">
        <v>6</v>
      </c>
      <c r="T24" s="1549"/>
      <c r="U24" s="1550"/>
    </row>
    <row r="25" spans="2:21" ht="21" customHeight="1" hidden="1">
      <c r="B25" s="1567"/>
      <c r="C25" s="1522"/>
      <c r="D25" s="1553" t="s">
        <v>87</v>
      </c>
      <c r="E25" s="1554"/>
      <c r="F25" s="1555"/>
      <c r="G25" s="1506" t="s">
        <v>88</v>
      </c>
      <c r="H25" s="1554"/>
      <c r="I25" s="1556"/>
      <c r="J25" s="1557" t="s">
        <v>7</v>
      </c>
      <c r="K25" s="1558"/>
      <c r="L25" s="1559"/>
      <c r="M25" s="1560" t="s">
        <v>8</v>
      </c>
      <c r="N25" s="1558"/>
      <c r="O25" s="1561"/>
      <c r="P25" s="1551"/>
      <c r="Q25" s="1509"/>
      <c r="R25" s="1552"/>
      <c r="S25" s="1551"/>
      <c r="T25" s="1509"/>
      <c r="U25" s="1552"/>
    </row>
    <row r="26" spans="2:21" ht="51.75" customHeight="1" hidden="1">
      <c r="B26" s="1568"/>
      <c r="C26" s="1522"/>
      <c r="D26" s="1297" t="s">
        <v>196</v>
      </c>
      <c r="E26" s="1298" t="s">
        <v>197</v>
      </c>
      <c r="F26" s="1299" t="s">
        <v>166</v>
      </c>
      <c r="G26" s="450" t="s">
        <v>196</v>
      </c>
      <c r="H26" s="1298" t="s">
        <v>197</v>
      </c>
      <c r="I26" s="1299" t="s">
        <v>166</v>
      </c>
      <c r="J26" s="1300" t="s">
        <v>196</v>
      </c>
      <c r="K26" s="1298" t="s">
        <v>197</v>
      </c>
      <c r="L26" s="1299" t="s">
        <v>166</v>
      </c>
      <c r="M26" s="396" t="s">
        <v>196</v>
      </c>
      <c r="N26" s="1298" t="s">
        <v>197</v>
      </c>
      <c r="O26" s="1301" t="s">
        <v>166</v>
      </c>
      <c r="P26" s="1302" t="s">
        <v>196</v>
      </c>
      <c r="Q26" s="1298" t="s">
        <v>197</v>
      </c>
      <c r="R26" s="1303" t="s">
        <v>166</v>
      </c>
      <c r="S26" s="1302" t="s">
        <v>196</v>
      </c>
      <c r="T26" s="1298" t="s">
        <v>197</v>
      </c>
      <c r="U26" s="1303" t="s">
        <v>166</v>
      </c>
    </row>
    <row r="27" spans="2:21" s="544" customFormat="1" ht="15.75" customHeight="1" hidden="1" thickBot="1">
      <c r="B27" s="1569"/>
      <c r="C27" s="1523"/>
      <c r="D27" s="1304">
        <v>1</v>
      </c>
      <c r="E27" s="451">
        <v>2</v>
      </c>
      <c r="F27" s="451" t="s">
        <v>9</v>
      </c>
      <c r="G27" s="523">
        <v>4</v>
      </c>
      <c r="H27" s="451">
        <v>5</v>
      </c>
      <c r="I27" s="452" t="s">
        <v>10</v>
      </c>
      <c r="J27" s="1304">
        <v>7</v>
      </c>
      <c r="K27" s="451">
        <v>8</v>
      </c>
      <c r="L27" s="451" t="s">
        <v>11</v>
      </c>
      <c r="M27" s="523">
        <v>10</v>
      </c>
      <c r="N27" s="452">
        <v>11</v>
      </c>
      <c r="O27" s="1305" t="s">
        <v>12</v>
      </c>
      <c r="P27" s="1306" t="s">
        <v>198</v>
      </c>
      <c r="Q27" s="452" t="s">
        <v>199</v>
      </c>
      <c r="R27" s="1305" t="s">
        <v>200</v>
      </c>
      <c r="S27" s="1306">
        <v>16</v>
      </c>
      <c r="T27" s="452">
        <v>17</v>
      </c>
      <c r="U27" s="1305" t="s">
        <v>13</v>
      </c>
    </row>
    <row r="28" spans="2:21" ht="19.5" customHeight="1" hidden="1">
      <c r="B28" s="1583" t="s">
        <v>21</v>
      </c>
      <c r="C28" s="1385" t="s">
        <v>22</v>
      </c>
      <c r="D28" s="1386"/>
      <c r="E28" s="1387"/>
      <c r="F28" s="1387"/>
      <c r="G28" s="1387"/>
      <c r="H28" s="1387"/>
      <c r="I28" s="1388"/>
      <c r="J28" s="1386"/>
      <c r="K28" s="1387"/>
      <c r="L28" s="1388"/>
      <c r="M28" s="1387"/>
      <c r="N28" s="1387"/>
      <c r="O28" s="1389"/>
      <c r="P28" s="1390"/>
      <c r="Q28" s="1391"/>
      <c r="R28" s="1392"/>
      <c r="S28" s="1390"/>
      <c r="T28" s="1391"/>
      <c r="U28" s="1392"/>
    </row>
    <row r="29" spans="2:21" ht="19.5" customHeight="1" hidden="1">
      <c r="B29" s="1584"/>
      <c r="C29" s="1393" t="s">
        <v>224</v>
      </c>
      <c r="D29" s="1394"/>
      <c r="E29" s="1395"/>
      <c r="F29" s="1395"/>
      <c r="G29" s="1395"/>
      <c r="H29" s="1395"/>
      <c r="I29" s="1396"/>
      <c r="J29" s="1394"/>
      <c r="K29" s="1395"/>
      <c r="L29" s="1396"/>
      <c r="M29" s="1395"/>
      <c r="N29" s="1395"/>
      <c r="O29" s="1397"/>
      <c r="P29" s="1398"/>
      <c r="Q29" s="1399"/>
      <c r="R29" s="1400"/>
      <c r="S29" s="1398"/>
      <c r="T29" s="1399"/>
      <c r="U29" s="1400"/>
    </row>
    <row r="30" spans="2:21" ht="19.5" customHeight="1" hidden="1">
      <c r="B30" s="1584"/>
      <c r="C30" s="1401" t="s">
        <v>23</v>
      </c>
      <c r="D30" s="1402"/>
      <c r="E30" s="1403"/>
      <c r="F30" s="1403"/>
      <c r="G30" s="1403"/>
      <c r="H30" s="1403"/>
      <c r="I30" s="1404"/>
      <c r="J30" s="1402"/>
      <c r="K30" s="1403"/>
      <c r="L30" s="1404"/>
      <c r="M30" s="1403"/>
      <c r="N30" s="1403"/>
      <c r="O30" s="1405"/>
      <c r="P30" s="1406"/>
      <c r="Q30" s="1407"/>
      <c r="R30" s="1408"/>
      <c r="S30" s="1406"/>
      <c r="T30" s="1407"/>
      <c r="U30" s="1408"/>
    </row>
    <row r="31" spans="2:21" ht="19.5" customHeight="1" hidden="1">
      <c r="B31" s="1584"/>
      <c r="C31" s="1401" t="s">
        <v>225</v>
      </c>
      <c r="D31" s="1402"/>
      <c r="E31" s="1403"/>
      <c r="F31" s="1403"/>
      <c r="G31" s="1403"/>
      <c r="H31" s="1403"/>
      <c r="I31" s="1404"/>
      <c r="J31" s="1402"/>
      <c r="K31" s="1403"/>
      <c r="L31" s="1404"/>
      <c r="M31" s="1403"/>
      <c r="N31" s="1403"/>
      <c r="O31" s="1405"/>
      <c r="P31" s="1406"/>
      <c r="Q31" s="1407"/>
      <c r="R31" s="1408"/>
      <c r="S31" s="1406"/>
      <c r="T31" s="1407"/>
      <c r="U31" s="1408"/>
    </row>
    <row r="32" spans="2:21" s="1321" customFormat="1" ht="19.5" customHeight="1" hidden="1" thickBot="1">
      <c r="B32" s="1585"/>
      <c r="C32" s="1409" t="s">
        <v>19</v>
      </c>
      <c r="D32" s="1410"/>
      <c r="E32" s="1411"/>
      <c r="F32" s="1411"/>
      <c r="G32" s="1411"/>
      <c r="H32" s="1411"/>
      <c r="I32" s="1412"/>
      <c r="J32" s="1410"/>
      <c r="K32" s="1411"/>
      <c r="L32" s="1412"/>
      <c r="M32" s="1411"/>
      <c r="N32" s="1411"/>
      <c r="O32" s="1413"/>
      <c r="P32" s="1414"/>
      <c r="Q32" s="1415"/>
      <c r="R32" s="1416"/>
      <c r="S32" s="1414"/>
      <c r="T32" s="1415"/>
      <c r="U32" s="1416"/>
    </row>
    <row r="33" spans="2:18" ht="21" customHeight="1" hidden="1">
      <c r="B33" s="1578" t="s">
        <v>24</v>
      </c>
      <c r="C33" s="1578"/>
      <c r="D33" s="1578"/>
      <c r="E33" s="1578"/>
      <c r="F33" s="1578"/>
      <c r="G33" s="1578"/>
      <c r="H33" s="1578"/>
      <c r="I33" s="1578"/>
      <c r="J33" s="1578"/>
      <c r="K33" s="1578"/>
      <c r="L33" s="1578"/>
      <c r="M33" s="1578"/>
      <c r="N33" s="1578"/>
      <c r="O33" s="1578"/>
      <c r="P33" s="1578"/>
      <c r="Q33" s="1578"/>
      <c r="R33" s="1578"/>
    </row>
    <row r="35" spans="3:22" ht="27" customHeight="1">
      <c r="C35" s="1576" t="s">
        <v>25</v>
      </c>
      <c r="D35" s="1582"/>
      <c r="E35" s="1582"/>
      <c r="F35" s="1582"/>
      <c r="G35" s="1582"/>
      <c r="H35" s="1582"/>
      <c r="I35" s="1582"/>
      <c r="J35" s="1582"/>
      <c r="K35" s="1582"/>
      <c r="L35" s="1582"/>
      <c r="M35" s="1582"/>
      <c r="N35" s="1582"/>
      <c r="O35" s="1582"/>
      <c r="P35" s="1582"/>
      <c r="Q35" s="1582"/>
      <c r="R35" s="1582"/>
      <c r="S35" s="1582"/>
      <c r="T35" s="1582"/>
      <c r="U35" s="1417"/>
      <c r="V35" s="1417"/>
    </row>
    <row r="36" ht="16.5" thickBot="1">
      <c r="U36" s="1295" t="s">
        <v>118</v>
      </c>
    </row>
    <row r="37" spans="2:21" ht="23.25" customHeight="1">
      <c r="B37" s="1566" t="s">
        <v>3</v>
      </c>
      <c r="C37" s="1521" t="s">
        <v>26</v>
      </c>
      <c r="D37" s="1543" t="s">
        <v>4</v>
      </c>
      <c r="E37" s="1538"/>
      <c r="F37" s="1538"/>
      <c r="G37" s="1538"/>
      <c r="H37" s="1538"/>
      <c r="I37" s="1538"/>
      <c r="J37" s="1570" t="s">
        <v>5</v>
      </c>
      <c r="K37" s="1571"/>
      <c r="L37" s="1571"/>
      <c r="M37" s="1571"/>
      <c r="N37" s="1571"/>
      <c r="O37" s="1572"/>
      <c r="P37" s="1541" t="s">
        <v>95</v>
      </c>
      <c r="Q37" s="1549"/>
      <c r="R37" s="1550"/>
      <c r="S37" s="1541" t="s">
        <v>6</v>
      </c>
      <c r="T37" s="1549"/>
      <c r="U37" s="1550"/>
    </row>
    <row r="38" spans="2:21" ht="18" customHeight="1">
      <c r="B38" s="1567"/>
      <c r="C38" s="1522"/>
      <c r="D38" s="1553" t="s">
        <v>87</v>
      </c>
      <c r="E38" s="1554"/>
      <c r="F38" s="1555"/>
      <c r="G38" s="1506" t="s">
        <v>88</v>
      </c>
      <c r="H38" s="1554"/>
      <c r="I38" s="1556"/>
      <c r="J38" s="1557" t="s">
        <v>7</v>
      </c>
      <c r="K38" s="1558"/>
      <c r="L38" s="1559"/>
      <c r="M38" s="1560" t="s">
        <v>8</v>
      </c>
      <c r="N38" s="1558"/>
      <c r="O38" s="1561"/>
      <c r="P38" s="1551"/>
      <c r="Q38" s="1509"/>
      <c r="R38" s="1552"/>
      <c r="S38" s="1551"/>
      <c r="T38" s="1509"/>
      <c r="U38" s="1552"/>
    </row>
    <row r="39" spans="2:21" ht="48" customHeight="1">
      <c r="B39" s="1568"/>
      <c r="C39" s="1522"/>
      <c r="D39" s="1297" t="s">
        <v>196</v>
      </c>
      <c r="E39" s="1298" t="s">
        <v>197</v>
      </c>
      <c r="F39" s="1299" t="s">
        <v>166</v>
      </c>
      <c r="G39" s="450" t="s">
        <v>196</v>
      </c>
      <c r="H39" s="1298" t="s">
        <v>197</v>
      </c>
      <c r="I39" s="1299" t="s">
        <v>166</v>
      </c>
      <c r="J39" s="1300" t="s">
        <v>196</v>
      </c>
      <c r="K39" s="1298" t="s">
        <v>197</v>
      </c>
      <c r="L39" s="1299" t="s">
        <v>166</v>
      </c>
      <c r="M39" s="396" t="s">
        <v>196</v>
      </c>
      <c r="N39" s="1298" t="s">
        <v>197</v>
      </c>
      <c r="O39" s="1301" t="s">
        <v>166</v>
      </c>
      <c r="P39" s="1302" t="s">
        <v>196</v>
      </c>
      <c r="Q39" s="1298" t="s">
        <v>197</v>
      </c>
      <c r="R39" s="1303" t="s">
        <v>166</v>
      </c>
      <c r="S39" s="1302" t="s">
        <v>196</v>
      </c>
      <c r="T39" s="1298" t="s">
        <v>197</v>
      </c>
      <c r="U39" s="1303" t="s">
        <v>166</v>
      </c>
    </row>
    <row r="40" spans="2:21" s="544" customFormat="1" ht="15.75" customHeight="1" thickBot="1">
      <c r="B40" s="1569"/>
      <c r="C40" s="1523"/>
      <c r="D40" s="1304">
        <v>1</v>
      </c>
      <c r="E40" s="451">
        <v>2</v>
      </c>
      <c r="F40" s="451" t="s">
        <v>9</v>
      </c>
      <c r="G40" s="523">
        <v>4</v>
      </c>
      <c r="H40" s="451">
        <v>5</v>
      </c>
      <c r="I40" s="452" t="s">
        <v>10</v>
      </c>
      <c r="J40" s="1304">
        <v>7</v>
      </c>
      <c r="K40" s="451">
        <v>8</v>
      </c>
      <c r="L40" s="451" t="s">
        <v>11</v>
      </c>
      <c r="M40" s="523">
        <v>10</v>
      </c>
      <c r="N40" s="452">
        <v>11</v>
      </c>
      <c r="O40" s="1305" t="s">
        <v>12</v>
      </c>
      <c r="P40" s="1306" t="s">
        <v>198</v>
      </c>
      <c r="Q40" s="452" t="s">
        <v>199</v>
      </c>
      <c r="R40" s="1305" t="s">
        <v>200</v>
      </c>
      <c r="S40" s="1306">
        <v>16</v>
      </c>
      <c r="T40" s="452">
        <v>17</v>
      </c>
      <c r="U40" s="1305" t="s">
        <v>13</v>
      </c>
    </row>
    <row r="41" spans="2:21" s="1418" customFormat="1" ht="33.75" customHeight="1" thickBot="1">
      <c r="B41" s="1419" t="s">
        <v>14</v>
      </c>
      <c r="C41" s="1420" t="s">
        <v>27</v>
      </c>
      <c r="D41" s="1421"/>
      <c r="E41" s="1421"/>
      <c r="F41" s="1421"/>
      <c r="G41" s="1421"/>
      <c r="H41" s="1421"/>
      <c r="I41" s="1421"/>
      <c r="J41" s="1421"/>
      <c r="K41" s="1421"/>
      <c r="L41" s="1421"/>
      <c r="M41" s="1421"/>
      <c r="N41" s="1421"/>
      <c r="O41" s="1421"/>
      <c r="P41" s="1421"/>
      <c r="Q41" s="1421"/>
      <c r="R41" s="1421"/>
      <c r="S41" s="1422">
        <v>2850</v>
      </c>
      <c r="T41" s="1422">
        <v>16222.1</v>
      </c>
      <c r="U41" s="1423">
        <f>SUM(S41:T41)</f>
        <v>19072.1</v>
      </c>
    </row>
    <row r="42" spans="2:18" ht="21" customHeight="1">
      <c r="B42" s="1578" t="s">
        <v>28</v>
      </c>
      <c r="C42" s="1578"/>
      <c r="D42" s="1578"/>
      <c r="E42" s="1578"/>
      <c r="F42" s="1578"/>
      <c r="G42" s="1578"/>
      <c r="H42" s="1578"/>
      <c r="I42" s="1578"/>
      <c r="J42" s="1578"/>
      <c r="K42" s="1578"/>
      <c r="L42" s="1578"/>
      <c r="M42" s="1578"/>
      <c r="N42" s="1578"/>
      <c r="O42" s="1578"/>
      <c r="P42" s="1578"/>
      <c r="Q42" s="1578"/>
      <c r="R42" s="1578"/>
    </row>
    <row r="44" spans="2:15" ht="15.75">
      <c r="B44" s="1548" t="s">
        <v>29</v>
      </c>
      <c r="C44" s="1548"/>
      <c r="D44" s="1548"/>
      <c r="E44" s="1548"/>
      <c r="F44" s="1548"/>
      <c r="G44" s="1548"/>
      <c r="H44" s="1548"/>
      <c r="I44" s="1548"/>
      <c r="J44" s="1548"/>
      <c r="K44" s="1548"/>
      <c r="L44" s="1548"/>
      <c r="M44" s="1548"/>
      <c r="N44" s="1548"/>
      <c r="O44" s="1548"/>
    </row>
    <row r="45" spans="2:15" ht="15.75">
      <c r="B45" s="1548" t="s">
        <v>30</v>
      </c>
      <c r="C45" s="1548"/>
      <c r="D45" s="1548"/>
      <c r="E45" s="1548"/>
      <c r="F45" s="1548"/>
      <c r="G45" s="1548"/>
      <c r="H45" s="1548"/>
      <c r="I45" s="1548"/>
      <c r="J45" s="1548"/>
      <c r="K45" s="1548"/>
      <c r="L45" s="1548"/>
      <c r="M45" s="1548"/>
      <c r="N45" s="1548"/>
      <c r="O45" s="1548"/>
    </row>
    <row r="46" spans="2:15" ht="15.75">
      <c r="B46" s="1424"/>
      <c r="C46" s="1424"/>
      <c r="D46" s="1424"/>
      <c r="E46" s="1424"/>
      <c r="F46" s="1424"/>
      <c r="G46" s="1424"/>
      <c r="H46" s="1424"/>
      <c r="I46" s="1424"/>
      <c r="J46" s="1424"/>
      <c r="K46" s="1424"/>
      <c r="L46" s="1424"/>
      <c r="M46" s="1424"/>
      <c r="N46" s="1424"/>
      <c r="O46" s="1424"/>
    </row>
    <row r="47" spans="2:15" ht="15.75" customHeight="1">
      <c r="B47" s="1548" t="s">
        <v>31</v>
      </c>
      <c r="C47" s="1548"/>
      <c r="D47" s="1548"/>
      <c r="E47" s="1548"/>
      <c r="F47" s="1548"/>
      <c r="G47" s="1548"/>
      <c r="H47" s="1548"/>
      <c r="I47" s="1548"/>
      <c r="J47" s="1548"/>
      <c r="K47" s="1548"/>
      <c r="L47" s="1548"/>
      <c r="M47" s="1548"/>
      <c r="N47" s="1548"/>
      <c r="O47" s="1548"/>
    </row>
    <row r="48" spans="2:20" ht="39.75" customHeight="1">
      <c r="B48" s="1548" t="s">
        <v>32</v>
      </c>
      <c r="C48" s="1548"/>
      <c r="D48" s="1548"/>
      <c r="E48" s="1548"/>
      <c r="F48" s="1548"/>
      <c r="G48" s="1548"/>
      <c r="H48" s="1548"/>
      <c r="I48" s="1548"/>
      <c r="J48" s="1548"/>
      <c r="K48" s="1548"/>
      <c r="L48" s="1548"/>
      <c r="M48" s="1548"/>
      <c r="N48" s="1548"/>
      <c r="O48" s="1424"/>
      <c r="P48" s="540"/>
      <c r="Q48" s="540"/>
      <c r="R48" s="540"/>
      <c r="S48" s="540"/>
      <c r="T48" s="540"/>
    </row>
    <row r="49" spans="2:20" ht="15.75" customHeight="1">
      <c r="B49" s="1424"/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540"/>
      <c r="Q49" s="540"/>
      <c r="R49" s="540"/>
      <c r="S49" s="540"/>
      <c r="T49" s="540"/>
    </row>
    <row r="50" spans="2:20" ht="15.75" customHeight="1">
      <c r="B50" s="1548" t="s">
        <v>33</v>
      </c>
      <c r="C50" s="1548"/>
      <c r="D50" s="1548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540"/>
      <c r="Q50" s="540"/>
      <c r="R50" s="540"/>
      <c r="S50" s="540"/>
      <c r="T50" s="540"/>
    </row>
    <row r="51" spans="2:20" ht="15.75" customHeight="1">
      <c r="B51" s="1548" t="s">
        <v>34</v>
      </c>
      <c r="C51" s="1548"/>
      <c r="D51" s="1548"/>
      <c r="E51" s="1586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540"/>
      <c r="Q51" s="540"/>
      <c r="R51" s="540"/>
      <c r="S51" s="540"/>
      <c r="T51" s="540"/>
    </row>
    <row r="52" spans="2:20" ht="15.75" customHeight="1">
      <c r="B52" s="1424" t="s">
        <v>35</v>
      </c>
      <c r="C52" s="1425" t="s">
        <v>36</v>
      </c>
      <c r="D52" s="1426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540"/>
      <c r="Q52" s="540"/>
      <c r="R52" s="540"/>
      <c r="S52" s="540"/>
      <c r="T52" s="540"/>
    </row>
    <row r="53" spans="2:20" ht="15.75" customHeight="1">
      <c r="B53" s="1424"/>
      <c r="C53" s="1427" t="s">
        <v>47</v>
      </c>
      <c r="D53" s="1426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540"/>
      <c r="Q53" s="540"/>
      <c r="R53" s="540"/>
      <c r="S53" s="540"/>
      <c r="T53" s="540"/>
    </row>
    <row r="54" spans="2:20" ht="15.75" customHeight="1">
      <c r="B54" s="1424"/>
      <c r="C54" s="1428" t="s">
        <v>37</v>
      </c>
      <c r="D54" s="1425"/>
      <c r="E54" s="1424"/>
      <c r="F54" s="1424"/>
      <c r="G54" s="1424"/>
      <c r="H54" s="1424"/>
      <c r="I54" s="1424"/>
      <c r="J54" s="1424"/>
      <c r="K54" s="1424"/>
      <c r="L54" s="1424"/>
      <c r="M54" s="1424"/>
      <c r="N54" s="1424"/>
      <c r="O54" s="1424"/>
      <c r="P54" s="540"/>
      <c r="Q54" s="540"/>
      <c r="R54" s="540"/>
      <c r="S54" s="540"/>
      <c r="T54" s="540"/>
    </row>
    <row r="55" spans="2:20" ht="15.75" customHeight="1">
      <c r="B55" s="1424"/>
      <c r="C55" s="1427" t="s">
        <v>48</v>
      </c>
      <c r="D55" s="1425"/>
      <c r="E55" s="1424"/>
      <c r="F55" s="1424"/>
      <c r="G55" s="1424"/>
      <c r="H55" s="1424"/>
      <c r="I55" s="1424"/>
      <c r="J55" s="1424"/>
      <c r="K55" s="1424"/>
      <c r="L55" s="1424"/>
      <c r="M55" s="1424"/>
      <c r="N55" s="1424"/>
      <c r="O55" s="1424"/>
      <c r="P55" s="540"/>
      <c r="Q55" s="540"/>
      <c r="R55" s="540"/>
      <c r="S55" s="540"/>
      <c r="T55" s="540"/>
    </row>
    <row r="56" spans="2:20" ht="15.75" customHeight="1">
      <c r="B56" s="1548" t="s">
        <v>38</v>
      </c>
      <c r="C56" s="1449"/>
      <c r="D56" s="1429"/>
      <c r="E56" s="1424"/>
      <c r="F56" s="1424"/>
      <c r="G56" s="1424"/>
      <c r="H56" s="1424"/>
      <c r="I56" s="1424"/>
      <c r="J56" s="1424"/>
      <c r="K56" s="1424"/>
      <c r="L56" s="1424"/>
      <c r="M56" s="1424"/>
      <c r="N56" s="1424"/>
      <c r="O56" s="1424"/>
      <c r="P56" s="540"/>
      <c r="Q56" s="540"/>
      <c r="R56" s="540"/>
      <c r="S56" s="540"/>
      <c r="T56" s="540"/>
    </row>
    <row r="57" spans="2:20" ht="15.75" customHeight="1">
      <c r="B57" s="1424" t="s">
        <v>39</v>
      </c>
      <c r="C57" s="1425" t="s">
        <v>40</v>
      </c>
      <c r="D57" s="1424"/>
      <c r="E57" s="1424"/>
      <c r="F57" s="1424"/>
      <c r="G57" s="1424"/>
      <c r="H57" s="1424"/>
      <c r="I57" s="1424"/>
      <c r="J57" s="1424"/>
      <c r="K57" s="1424"/>
      <c r="L57" s="1424"/>
      <c r="M57" s="1424"/>
      <c r="N57" s="1424"/>
      <c r="O57" s="1424"/>
      <c r="P57" s="540"/>
      <c r="Q57" s="540"/>
      <c r="R57" s="540"/>
      <c r="S57" s="540"/>
      <c r="T57" s="540"/>
    </row>
    <row r="58" spans="2:20" ht="15.75" customHeight="1">
      <c r="B58" s="1424"/>
      <c r="C58" s="1425" t="s">
        <v>41</v>
      </c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540"/>
      <c r="Q58" s="540"/>
      <c r="R58" s="540"/>
      <c r="S58" s="540"/>
      <c r="T58" s="540"/>
    </row>
    <row r="59" spans="2:20" ht="15.75" customHeight="1">
      <c r="B59" s="1424"/>
      <c r="C59" s="1427" t="s">
        <v>49</v>
      </c>
      <c r="D59" s="1424"/>
      <c r="E59" s="1424"/>
      <c r="F59" s="1424"/>
      <c r="G59" s="1424"/>
      <c r="H59" s="1424"/>
      <c r="I59" s="1424"/>
      <c r="J59" s="1424"/>
      <c r="K59" s="1424"/>
      <c r="L59" s="1424"/>
      <c r="M59" s="1424"/>
      <c r="N59" s="1424"/>
      <c r="O59" s="1424"/>
      <c r="P59" s="540"/>
      <c r="Q59" s="540"/>
      <c r="R59" s="540"/>
      <c r="S59" s="540"/>
      <c r="T59" s="540"/>
    </row>
    <row r="60" spans="2:20" ht="15.75" customHeight="1">
      <c r="B60" s="1424" t="s">
        <v>35</v>
      </c>
      <c r="C60" s="1425" t="s">
        <v>42</v>
      </c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540"/>
      <c r="Q60" s="540"/>
      <c r="R60" s="540"/>
      <c r="S60" s="540"/>
      <c r="T60" s="540"/>
    </row>
    <row r="61" spans="2:20" ht="15.75" customHeight="1">
      <c r="B61" s="1424"/>
      <c r="C61" s="1425" t="s">
        <v>43</v>
      </c>
      <c r="D61" s="1424"/>
      <c r="E61" s="1424"/>
      <c r="F61" s="1424"/>
      <c r="G61" s="1424"/>
      <c r="H61" s="1424"/>
      <c r="I61" s="1424"/>
      <c r="J61" s="1424"/>
      <c r="K61" s="1424"/>
      <c r="L61" s="1424"/>
      <c r="M61" s="1424"/>
      <c r="N61" s="1424"/>
      <c r="O61" s="1424"/>
      <c r="P61" s="540"/>
      <c r="Q61" s="540"/>
      <c r="R61" s="540"/>
      <c r="S61" s="540"/>
      <c r="T61" s="540"/>
    </row>
    <row r="62" spans="2:20" ht="15.75" customHeight="1">
      <c r="B62" s="1424"/>
      <c r="C62" s="1425" t="s">
        <v>44</v>
      </c>
      <c r="D62" s="1424"/>
      <c r="E62" s="1424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540"/>
      <c r="Q62" s="540"/>
      <c r="R62" s="540"/>
      <c r="S62" s="540"/>
      <c r="T62" s="540"/>
    </row>
    <row r="63" spans="2:20" ht="15.75" customHeight="1">
      <c r="B63" s="1424"/>
      <c r="C63" s="1425" t="s">
        <v>45</v>
      </c>
      <c r="D63" s="1424"/>
      <c r="E63" s="1424"/>
      <c r="F63" s="1424"/>
      <c r="G63" s="1424"/>
      <c r="H63" s="1424"/>
      <c r="I63" s="1424"/>
      <c r="J63" s="1424"/>
      <c r="K63" s="1424"/>
      <c r="L63" s="1424"/>
      <c r="M63" s="1424"/>
      <c r="N63" s="1424"/>
      <c r="O63" s="1424"/>
      <c r="P63" s="540"/>
      <c r="Q63" s="540"/>
      <c r="R63" s="540"/>
      <c r="S63" s="540"/>
      <c r="T63" s="540"/>
    </row>
    <row r="64" spans="2:20" ht="15.75" customHeight="1">
      <c r="B64" s="1424"/>
      <c r="C64" s="1428" t="s">
        <v>46</v>
      </c>
      <c r="D64" s="1424"/>
      <c r="E64" s="1424"/>
      <c r="F64" s="1424"/>
      <c r="G64" s="1424"/>
      <c r="H64" s="1424"/>
      <c r="I64" s="1424"/>
      <c r="J64" s="1424"/>
      <c r="K64" s="1424"/>
      <c r="L64" s="1424"/>
      <c r="M64" s="1424"/>
      <c r="N64" s="1424"/>
      <c r="O64" s="1424"/>
      <c r="P64" s="540"/>
      <c r="Q64" s="540"/>
      <c r="R64" s="540"/>
      <c r="S64" s="540"/>
      <c r="T64" s="540"/>
    </row>
    <row r="65" ht="15.75">
      <c r="C65" s="1428"/>
    </row>
  </sheetData>
  <mergeCells count="49">
    <mergeCell ref="B56:C56"/>
    <mergeCell ref="B50:D50"/>
    <mergeCell ref="B51:E51"/>
    <mergeCell ref="J24:O24"/>
    <mergeCell ref="D25:F25"/>
    <mergeCell ref="B48:N48"/>
    <mergeCell ref="B33:R33"/>
    <mergeCell ref="C37:C40"/>
    <mergeCell ref="D37:I37"/>
    <mergeCell ref="D7:F7"/>
    <mergeCell ref="J25:L25"/>
    <mergeCell ref="B42:R42"/>
    <mergeCell ref="B15:B21"/>
    <mergeCell ref="C35:T35"/>
    <mergeCell ref="S24:U25"/>
    <mergeCell ref="B37:B40"/>
    <mergeCell ref="M25:O25"/>
    <mergeCell ref="J37:O37"/>
    <mergeCell ref="B28:B32"/>
    <mergeCell ref="B10:U10"/>
    <mergeCell ref="B23:U23"/>
    <mergeCell ref="G25:I25"/>
    <mergeCell ref="Q3:R3"/>
    <mergeCell ref="C4:T4"/>
    <mergeCell ref="P6:R7"/>
    <mergeCell ref="B24:B27"/>
    <mergeCell ref="C24:C27"/>
    <mergeCell ref="D24:I24"/>
    <mergeCell ref="P24:R25"/>
    <mergeCell ref="B14:U14"/>
    <mergeCell ref="B11:B13"/>
    <mergeCell ref="J7:L7"/>
    <mergeCell ref="G7:I7"/>
    <mergeCell ref="B6:B9"/>
    <mergeCell ref="C6:C9"/>
    <mergeCell ref="D6:I6"/>
    <mergeCell ref="S6:U7"/>
    <mergeCell ref="J6:O6"/>
    <mergeCell ref="M7:O7"/>
    <mergeCell ref="T3:U3"/>
    <mergeCell ref="B44:O44"/>
    <mergeCell ref="B47:O47"/>
    <mergeCell ref="S37:U38"/>
    <mergeCell ref="D38:F38"/>
    <mergeCell ref="G38:I38"/>
    <mergeCell ref="J38:L38"/>
    <mergeCell ref="M38:O38"/>
    <mergeCell ref="P37:R38"/>
    <mergeCell ref="B45:O45"/>
  </mergeCells>
  <printOptions/>
  <pageMargins left="0.17" right="0.16" top="0.36" bottom="0.47" header="0.25" footer="0.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20" sqref="B20"/>
    </sheetView>
  </sheetViews>
  <sheetFormatPr defaultColWidth="9.00390625" defaultRowHeight="12.75"/>
  <cols>
    <col min="1" max="1" width="3.75390625" style="1185" customWidth="1"/>
    <col min="2" max="2" width="38.125" style="1185" customWidth="1"/>
    <col min="3" max="3" width="6.125" style="1185" customWidth="1"/>
    <col min="4" max="4" width="12.75390625" style="1292" customWidth="1"/>
    <col min="5" max="6" width="15.75390625" style="1293" customWidth="1"/>
    <col min="7" max="7" width="9.75390625" style="1293" customWidth="1"/>
    <col min="8" max="16384" width="9.125" style="1185" customWidth="1"/>
  </cols>
  <sheetData>
    <row r="1" spans="1:7" ht="12.75">
      <c r="A1" s="1183"/>
      <c r="B1" s="1183"/>
      <c r="C1" s="1184"/>
      <c r="D1" s="1184"/>
      <c r="E1" s="1184"/>
      <c r="F1" s="1455"/>
      <c r="G1" s="1456"/>
    </row>
    <row r="2" spans="1:7" ht="12.75">
      <c r="A2" s="1183"/>
      <c r="B2" s="1183"/>
      <c r="C2" s="1184"/>
      <c r="D2" s="1184"/>
      <c r="E2" s="1184"/>
      <c r="F2" s="1183"/>
      <c r="G2" s="1186"/>
    </row>
    <row r="3" spans="1:7" ht="24.75" customHeight="1">
      <c r="A3" s="1187" t="s">
        <v>475</v>
      </c>
      <c r="B3" s="1188"/>
      <c r="C3" s="1189"/>
      <c r="D3" s="1189"/>
      <c r="E3" s="1189"/>
      <c r="F3" s="1188"/>
      <c r="G3" s="1190"/>
    </row>
    <row r="4" spans="1:7" ht="4.5" customHeight="1">
      <c r="A4" s="1187"/>
      <c r="B4" s="1188"/>
      <c r="C4" s="1189"/>
      <c r="D4" s="1189"/>
      <c r="E4" s="1189"/>
      <c r="F4" s="1188"/>
      <c r="G4" s="1190"/>
    </row>
    <row r="5" spans="1:7" ht="18">
      <c r="A5" s="1191" t="s">
        <v>355</v>
      </c>
      <c r="B5" s="1192"/>
      <c r="C5" s="1193"/>
      <c r="D5" s="1193"/>
      <c r="E5" s="1193"/>
      <c r="F5" s="1194"/>
      <c r="G5" s="1195"/>
    </row>
    <row r="6" spans="1:7" ht="19.5" customHeight="1" thickBot="1">
      <c r="A6" s="1196" t="s">
        <v>545</v>
      </c>
      <c r="B6" s="1192"/>
      <c r="C6" s="1193"/>
      <c r="D6" s="1197"/>
      <c r="E6" s="1198"/>
      <c r="F6" s="1198"/>
      <c r="G6" s="1199" t="s">
        <v>83</v>
      </c>
    </row>
    <row r="7" spans="1:7" ht="27.75" customHeight="1">
      <c r="A7" s="1200" t="s">
        <v>90</v>
      </c>
      <c r="B7" s="1201" t="s">
        <v>476</v>
      </c>
      <c r="C7" s="1202" t="s">
        <v>477</v>
      </c>
      <c r="D7" s="1203" t="s">
        <v>478</v>
      </c>
      <c r="E7" s="1204" t="s">
        <v>479</v>
      </c>
      <c r="F7" s="1205" t="s">
        <v>480</v>
      </c>
      <c r="G7" s="1206" t="s">
        <v>481</v>
      </c>
    </row>
    <row r="8" spans="1:7" ht="15.75" thickBot="1">
      <c r="A8" s="1207"/>
      <c r="B8" s="1208"/>
      <c r="C8" s="1209"/>
      <c r="D8" s="1210">
        <v>1</v>
      </c>
      <c r="E8" s="1210">
        <v>2</v>
      </c>
      <c r="F8" s="1211">
        <v>3</v>
      </c>
      <c r="G8" s="1212" t="s">
        <v>482</v>
      </c>
    </row>
    <row r="9" spans="1:7" ht="24.75" customHeight="1">
      <c r="A9" s="1213" t="s">
        <v>483</v>
      </c>
      <c r="B9" s="1214"/>
      <c r="C9" s="1215"/>
      <c r="D9" s="1216"/>
      <c r="E9" s="1217"/>
      <c r="F9" s="1217"/>
      <c r="G9" s="1218"/>
    </row>
    <row r="10" spans="1:7" ht="21" customHeight="1">
      <c r="A10" s="1219"/>
      <c r="B10" s="1220" t="s">
        <v>484</v>
      </c>
      <c r="C10" s="1221" t="s">
        <v>485</v>
      </c>
      <c r="D10" s="1222">
        <v>29721</v>
      </c>
      <c r="E10" s="1223">
        <v>71698</v>
      </c>
      <c r="F10" s="1223">
        <v>25729.7</v>
      </c>
      <c r="G10" s="1224">
        <v>35.89</v>
      </c>
    </row>
    <row r="11" spans="1:7" ht="21" customHeight="1">
      <c r="A11" s="1225"/>
      <c r="B11" s="1226" t="s">
        <v>486</v>
      </c>
      <c r="C11" s="1227" t="s">
        <v>487</v>
      </c>
      <c r="D11" s="1228">
        <v>1057640</v>
      </c>
      <c r="E11" s="1229">
        <v>1510689</v>
      </c>
      <c r="F11" s="1229">
        <v>1435409.18</v>
      </c>
      <c r="G11" s="1230">
        <v>95.02</v>
      </c>
    </row>
    <row r="12" spans="1:7" ht="24.75" customHeight="1">
      <c r="A12" s="1231" t="s">
        <v>488</v>
      </c>
      <c r="B12" s="1232"/>
      <c r="C12" s="1233"/>
      <c r="D12" s="1234"/>
      <c r="E12" s="1235"/>
      <c r="F12" s="1235"/>
      <c r="G12" s="1230"/>
    </row>
    <row r="13" spans="1:7" ht="30" customHeight="1">
      <c r="A13" s="1236"/>
      <c r="B13" s="1237" t="s">
        <v>489</v>
      </c>
      <c r="C13" s="1238" t="s">
        <v>490</v>
      </c>
      <c r="D13" s="803">
        <v>29721</v>
      </c>
      <c r="E13" s="1239">
        <v>71698</v>
      </c>
      <c r="F13" s="1239">
        <v>25729.69</v>
      </c>
      <c r="G13" s="1240">
        <v>35.89</v>
      </c>
    </row>
    <row r="14" spans="1:7" ht="40.5" customHeight="1">
      <c r="A14" s="1241"/>
      <c r="B14" s="1242" t="s">
        <v>491</v>
      </c>
      <c r="C14" s="1243" t="s">
        <v>492</v>
      </c>
      <c r="D14" s="804"/>
      <c r="E14" s="1244"/>
      <c r="F14" s="1244">
        <v>4601.98</v>
      </c>
      <c r="G14" s="1245"/>
    </row>
    <row r="15" spans="1:7" ht="27.75" customHeight="1">
      <c r="A15" s="1236"/>
      <c r="B15" s="1242" t="s">
        <v>498</v>
      </c>
      <c r="C15" s="1243" t="s">
        <v>499</v>
      </c>
      <c r="D15" s="804">
        <v>15649</v>
      </c>
      <c r="E15" s="1244">
        <v>57626</v>
      </c>
      <c r="F15" s="1244">
        <v>14044.53</v>
      </c>
      <c r="G15" s="1245">
        <v>24.37</v>
      </c>
    </row>
    <row r="16" spans="1:7" ht="27.75" customHeight="1">
      <c r="A16" s="1236"/>
      <c r="B16" s="1242" t="s">
        <v>500</v>
      </c>
      <c r="C16" s="1243" t="s">
        <v>501</v>
      </c>
      <c r="D16" s="805"/>
      <c r="E16" s="1246"/>
      <c r="F16" s="1246">
        <v>51.4</v>
      </c>
      <c r="G16" s="1245"/>
    </row>
    <row r="17" spans="1:7" ht="27.75" customHeight="1">
      <c r="A17" s="1236"/>
      <c r="B17" s="1247" t="s">
        <v>502</v>
      </c>
      <c r="C17" s="1248" t="s">
        <v>503</v>
      </c>
      <c r="D17" s="806">
        <v>14072</v>
      </c>
      <c r="E17" s="1249">
        <v>14072</v>
      </c>
      <c r="F17" s="1249">
        <v>7031.78</v>
      </c>
      <c r="G17" s="1250">
        <v>49.98</v>
      </c>
    </row>
    <row r="18" spans="1:7" ht="24.75" customHeight="1">
      <c r="A18" s="1231" t="s">
        <v>504</v>
      </c>
      <c r="B18" s="1232"/>
      <c r="C18" s="1233"/>
      <c r="D18" s="1234"/>
      <c r="E18" s="1235"/>
      <c r="F18" s="1235"/>
      <c r="G18" s="1230"/>
    </row>
    <row r="19" spans="1:7" ht="30" customHeight="1">
      <c r="A19" s="1251"/>
      <c r="B19" s="1252" t="s">
        <v>505</v>
      </c>
      <c r="C19" s="1253" t="s">
        <v>506</v>
      </c>
      <c r="D19" s="804">
        <v>1057640</v>
      </c>
      <c r="E19" s="1254">
        <v>1510689</v>
      </c>
      <c r="F19" s="1254">
        <v>1435409.06</v>
      </c>
      <c r="G19" s="1224">
        <v>95.02</v>
      </c>
    </row>
    <row r="20" spans="1:7" ht="40.5" customHeight="1">
      <c r="A20" s="1251"/>
      <c r="B20" s="1255" t="s">
        <v>507</v>
      </c>
      <c r="C20" s="1256" t="s">
        <v>508</v>
      </c>
      <c r="D20" s="804">
        <v>9935</v>
      </c>
      <c r="E20" s="1257">
        <v>9035</v>
      </c>
      <c r="F20" s="1257">
        <v>7130.96</v>
      </c>
      <c r="G20" s="1245">
        <v>78.93</v>
      </c>
    </row>
    <row r="21" spans="1:7" ht="25.5" customHeight="1">
      <c r="A21" s="1251"/>
      <c r="B21" s="1258" t="s">
        <v>509</v>
      </c>
      <c r="C21" s="1253" t="s">
        <v>510</v>
      </c>
      <c r="D21" s="804"/>
      <c r="E21" s="1254">
        <v>194238</v>
      </c>
      <c r="F21" s="1254">
        <v>157677.11</v>
      </c>
      <c r="G21" s="1224">
        <v>81.18</v>
      </c>
    </row>
    <row r="22" spans="1:7" ht="18" customHeight="1">
      <c r="A22" s="1251"/>
      <c r="B22" s="1258" t="s">
        <v>511</v>
      </c>
      <c r="C22" s="1256" t="s">
        <v>512</v>
      </c>
      <c r="D22" s="804"/>
      <c r="E22" s="1259">
        <v>230000</v>
      </c>
      <c r="F22" s="1259">
        <v>236700.8</v>
      </c>
      <c r="G22" s="1224">
        <v>102.91</v>
      </c>
    </row>
    <row r="23" spans="1:7" ht="27.75" customHeight="1">
      <c r="A23" s="1251"/>
      <c r="B23" s="1260" t="s">
        <v>513</v>
      </c>
      <c r="C23" s="1261" t="s">
        <v>514</v>
      </c>
      <c r="D23" s="806">
        <v>1047705</v>
      </c>
      <c r="E23" s="1262">
        <v>1077416</v>
      </c>
      <c r="F23" s="1262">
        <v>1033900.19</v>
      </c>
      <c r="G23" s="1230">
        <v>95.96</v>
      </c>
    </row>
    <row r="24" spans="1:7" ht="24.75" customHeight="1">
      <c r="A24" s="1231" t="s">
        <v>515</v>
      </c>
      <c r="B24" s="1232"/>
      <c r="C24" s="1233"/>
      <c r="D24" s="1234"/>
      <c r="E24" s="1235"/>
      <c r="F24" s="1235"/>
      <c r="G24" s="1230"/>
    </row>
    <row r="25" spans="1:7" ht="30" customHeight="1">
      <c r="A25" s="1251"/>
      <c r="B25" s="1263" t="s">
        <v>516</v>
      </c>
      <c r="C25" s="1264" t="s">
        <v>517</v>
      </c>
      <c r="D25" s="1265">
        <v>582715</v>
      </c>
      <c r="E25" s="1266">
        <v>654302</v>
      </c>
      <c r="F25" s="1266">
        <v>626161.88</v>
      </c>
      <c r="G25" s="1240">
        <v>95.7</v>
      </c>
    </row>
    <row r="26" spans="1:7" ht="30" customHeight="1">
      <c r="A26" s="1251"/>
      <c r="B26" s="1267" t="s">
        <v>546</v>
      </c>
      <c r="C26" s="1256" t="s">
        <v>518</v>
      </c>
      <c r="D26" s="1268">
        <v>197683</v>
      </c>
      <c r="E26" s="1257">
        <v>222010</v>
      </c>
      <c r="F26" s="1257">
        <v>200406.94</v>
      </c>
      <c r="G26" s="1245">
        <v>90.27</v>
      </c>
    </row>
    <row r="27" spans="1:7" ht="30" customHeight="1">
      <c r="A27" s="1251"/>
      <c r="B27" s="1255" t="s">
        <v>519</v>
      </c>
      <c r="C27" s="1256" t="s">
        <v>520</v>
      </c>
      <c r="D27" s="1268">
        <v>10780</v>
      </c>
      <c r="E27" s="1257">
        <v>12086</v>
      </c>
      <c r="F27" s="1257">
        <v>11687.44</v>
      </c>
      <c r="G27" s="1245">
        <v>96.7</v>
      </c>
    </row>
    <row r="28" spans="1:7" ht="19.5" customHeight="1">
      <c r="A28" s="1251"/>
      <c r="B28" s="1269" t="s">
        <v>521</v>
      </c>
      <c r="C28" s="1256" t="s">
        <v>522</v>
      </c>
      <c r="D28" s="1268">
        <v>537222</v>
      </c>
      <c r="E28" s="1257">
        <v>602497</v>
      </c>
      <c r="F28" s="1257">
        <v>583983.94</v>
      </c>
      <c r="G28" s="1245">
        <v>96.93</v>
      </c>
    </row>
    <row r="29" spans="1:7" ht="30" customHeight="1">
      <c r="A29" s="1251"/>
      <c r="B29" s="1270" t="s">
        <v>523</v>
      </c>
      <c r="C29" s="1256" t="s">
        <v>524</v>
      </c>
      <c r="D29" s="1268">
        <v>1707</v>
      </c>
      <c r="E29" s="1257">
        <v>1537</v>
      </c>
      <c r="F29" s="1257">
        <v>471.92</v>
      </c>
      <c r="G29" s="1245">
        <v>30.7</v>
      </c>
    </row>
    <row r="30" spans="1:7" ht="27.75" customHeight="1">
      <c r="A30" s="1271"/>
      <c r="B30" s="1272" t="s">
        <v>525</v>
      </c>
      <c r="C30" s="1273" t="s">
        <v>526</v>
      </c>
      <c r="D30" s="1274"/>
      <c r="E30" s="1275"/>
      <c r="F30" s="1275"/>
      <c r="G30" s="1250"/>
    </row>
    <row r="31" spans="1:7" ht="42" customHeight="1">
      <c r="A31" s="1251"/>
      <c r="B31" s="1276" t="s">
        <v>527</v>
      </c>
      <c r="C31" s="1277" t="s">
        <v>528</v>
      </c>
      <c r="D31" s="1278">
        <v>1360</v>
      </c>
      <c r="E31" s="1239">
        <v>1360</v>
      </c>
      <c r="F31" s="1239">
        <v>1806.06</v>
      </c>
      <c r="G31" s="1240">
        <v>132.8</v>
      </c>
    </row>
    <row r="32" spans="1:7" ht="18" customHeight="1">
      <c r="A32" s="1251"/>
      <c r="B32" s="1279" t="s">
        <v>529</v>
      </c>
      <c r="C32" s="1256" t="s">
        <v>530</v>
      </c>
      <c r="D32" s="807">
        <v>1360</v>
      </c>
      <c r="E32" s="1280">
        <v>1360</v>
      </c>
      <c r="F32" s="1280">
        <v>1351.03</v>
      </c>
      <c r="G32" s="1281">
        <v>99.34</v>
      </c>
    </row>
    <row r="33" spans="1:7" ht="18" customHeight="1">
      <c r="A33" s="1251"/>
      <c r="B33" s="1279" t="s">
        <v>531</v>
      </c>
      <c r="C33" s="1277" t="s">
        <v>532</v>
      </c>
      <c r="D33" s="804"/>
      <c r="E33" s="1244"/>
      <c r="F33" s="1244">
        <v>455.03</v>
      </c>
      <c r="G33" s="1245"/>
    </row>
    <row r="34" spans="1:7" ht="42" customHeight="1">
      <c r="A34" s="1251"/>
      <c r="B34" s="1279" t="s">
        <v>533</v>
      </c>
      <c r="C34" s="1256" t="s">
        <v>534</v>
      </c>
      <c r="D34" s="804">
        <v>21806</v>
      </c>
      <c r="E34" s="1244">
        <v>71427</v>
      </c>
      <c r="F34" s="1244">
        <v>60313.19</v>
      </c>
      <c r="G34" s="1245">
        <v>84.44</v>
      </c>
    </row>
    <row r="35" spans="1:7" ht="18" customHeight="1">
      <c r="A35" s="1251"/>
      <c r="B35" s="1279" t="s">
        <v>529</v>
      </c>
      <c r="C35" s="1277" t="s">
        <v>535</v>
      </c>
      <c r="D35" s="804">
        <v>6157</v>
      </c>
      <c r="E35" s="1244">
        <v>13801</v>
      </c>
      <c r="F35" s="1244">
        <v>11707.21</v>
      </c>
      <c r="G35" s="1245">
        <v>84.83</v>
      </c>
    </row>
    <row r="36" spans="1:7" ht="18" customHeight="1">
      <c r="A36" s="1251"/>
      <c r="B36" s="1279" t="s">
        <v>531</v>
      </c>
      <c r="C36" s="1256" t="s">
        <v>536</v>
      </c>
      <c r="D36" s="804">
        <v>15649</v>
      </c>
      <c r="E36" s="1244">
        <v>57626</v>
      </c>
      <c r="F36" s="1244">
        <v>48605.98</v>
      </c>
      <c r="G36" s="1245">
        <v>84.35</v>
      </c>
    </row>
    <row r="37" spans="1:7" ht="42" customHeight="1">
      <c r="A37" s="1251"/>
      <c r="B37" s="1282" t="s">
        <v>537</v>
      </c>
      <c r="C37" s="1277" t="s">
        <v>538</v>
      </c>
      <c r="D37" s="805"/>
      <c r="E37" s="1246"/>
      <c r="F37" s="1246"/>
      <c r="G37" s="1245"/>
    </row>
    <row r="38" spans="1:7" ht="18" customHeight="1">
      <c r="A38" s="1251"/>
      <c r="B38" s="1282" t="s">
        <v>539</v>
      </c>
      <c r="C38" s="1256" t="s">
        <v>540</v>
      </c>
      <c r="D38" s="805"/>
      <c r="E38" s="1246"/>
      <c r="F38" s="1246"/>
      <c r="G38" s="1245"/>
    </row>
    <row r="39" spans="1:7" ht="27.75" customHeight="1">
      <c r="A39" s="1251"/>
      <c r="B39" s="1282" t="s">
        <v>541</v>
      </c>
      <c r="C39" s="1277" t="s">
        <v>542</v>
      </c>
      <c r="D39" s="805"/>
      <c r="E39" s="1246"/>
      <c r="F39" s="1246"/>
      <c r="G39" s="1245"/>
    </row>
    <row r="40" spans="1:7" ht="27.75" customHeight="1">
      <c r="A40" s="1251"/>
      <c r="B40" s="1283" t="s">
        <v>543</v>
      </c>
      <c r="C40" s="1284" t="s">
        <v>544</v>
      </c>
      <c r="D40" s="805">
        <v>130000</v>
      </c>
      <c r="E40" s="1246">
        <v>167589</v>
      </c>
      <c r="F40" s="1246">
        <v>153780.6</v>
      </c>
      <c r="G40" s="1285">
        <v>91.76</v>
      </c>
    </row>
    <row r="41" spans="1:7" ht="4.5" customHeight="1" thickBot="1">
      <c r="A41" s="1286"/>
      <c r="B41" s="1287"/>
      <c r="C41" s="1287"/>
      <c r="D41" s="1288"/>
      <c r="E41" s="1289"/>
      <c r="F41" s="1289"/>
      <c r="G41" s="1290"/>
    </row>
    <row r="43" ht="13.5">
      <c r="A43" s="1291" t="s">
        <v>547</v>
      </c>
    </row>
  </sheetData>
  <mergeCells count="1">
    <mergeCell ref="F1:G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&amp;RTabulka č. 2
Strana &amp;P</oddHead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zoomScale="75" zoomScaleNormal="75" workbookViewId="0" topLeftCell="A1">
      <pane xSplit="1" ySplit="11" topLeftCell="J15" activePane="bottomRight" state="frozen"/>
      <selection pane="topLeft" activeCell="AN31" sqref="AN31"/>
      <selection pane="topRight" activeCell="AN31" sqref="AN31"/>
      <selection pane="bottomLeft" activeCell="AN31" sqref="AN31"/>
      <selection pane="bottomRight" activeCell="M24" sqref="M24"/>
    </sheetView>
  </sheetViews>
  <sheetFormatPr defaultColWidth="9.00390625" defaultRowHeight="12.75"/>
  <cols>
    <col min="1" max="1" width="35.625" style="227" bestFit="1" customWidth="1"/>
    <col min="2" max="2" width="14.625" style="227" customWidth="1"/>
    <col min="3" max="3" width="14.875" style="227" customWidth="1"/>
    <col min="4" max="4" width="13.125" style="227" customWidth="1"/>
    <col min="5" max="5" width="7.75390625" style="227" customWidth="1"/>
    <col min="6" max="6" width="8.625" style="227" customWidth="1"/>
    <col min="7" max="7" width="14.625" style="227" customWidth="1"/>
    <col min="8" max="8" width="14.875" style="227" customWidth="1"/>
    <col min="9" max="9" width="12.125" style="227" customWidth="1"/>
    <col min="10" max="10" width="8.75390625" style="227" customWidth="1"/>
    <col min="11" max="11" width="8.125" style="227" customWidth="1"/>
    <col min="12" max="12" width="14.875" style="227" customWidth="1"/>
    <col min="13" max="13" width="11.25390625" style="227" customWidth="1"/>
    <col min="14" max="14" width="8.75390625" style="227" customWidth="1"/>
    <col min="15" max="15" width="14.875" style="227" customWidth="1"/>
    <col min="16" max="16" width="10.625" style="227" customWidth="1"/>
    <col min="17" max="17" width="8.75390625" style="227" customWidth="1"/>
    <col min="18" max="18" width="14.625" style="227" customWidth="1"/>
    <col min="19" max="19" width="14.875" style="227" customWidth="1"/>
    <col min="20" max="20" width="12.875" style="227" customWidth="1"/>
    <col min="21" max="21" width="8.625" style="227" customWidth="1"/>
    <col min="22" max="22" width="8.125" style="227" customWidth="1"/>
    <col min="23" max="23" width="14.875" style="227" customWidth="1"/>
    <col min="24" max="24" width="10.625" style="227" customWidth="1"/>
    <col min="25" max="25" width="8.75390625" style="227" customWidth="1"/>
    <col min="26" max="26" width="14.875" style="227" customWidth="1"/>
    <col min="27" max="27" width="10.625" style="227" customWidth="1"/>
    <col min="28" max="28" width="8.625" style="227" customWidth="1"/>
    <col min="29" max="29" width="12.00390625" style="227" customWidth="1"/>
    <col min="30" max="30" width="14.875" style="227" customWidth="1"/>
    <col min="31" max="31" width="11.125" style="227" customWidth="1"/>
    <col min="32" max="32" width="8.75390625" style="227" customWidth="1"/>
    <col min="33" max="33" width="14.875" style="227" customWidth="1"/>
    <col min="34" max="34" width="10.625" style="227" customWidth="1"/>
    <col min="35" max="35" width="8.625" style="227" customWidth="1"/>
    <col min="36" max="36" width="9.25390625" style="227" customWidth="1"/>
    <col min="37" max="37" width="9.25390625" style="227" bestFit="1" customWidth="1"/>
    <col min="38" max="16384" width="9.125" style="227" customWidth="1"/>
  </cols>
  <sheetData>
    <row r="1" spans="1:36" s="808" customFormat="1" ht="15.75">
      <c r="A1" s="808" t="s">
        <v>312</v>
      </c>
      <c r="V1" s="809"/>
      <c r="AJ1" s="809" t="s">
        <v>126</v>
      </c>
    </row>
    <row r="3" spans="1:37" ht="20.25">
      <c r="A3" s="236"/>
      <c r="B3" s="1463" t="s">
        <v>97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218"/>
    </row>
    <row r="4" spans="2:37" ht="13.5" thickBot="1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</row>
    <row r="5" spans="1:36" s="485" customFormat="1" ht="57.75" customHeight="1" thickBot="1" thickTop="1">
      <c r="A5" s="477"/>
      <c r="B5" s="478" t="s">
        <v>252</v>
      </c>
      <c r="C5" s="479"/>
      <c r="D5" s="479"/>
      <c r="E5" s="479"/>
      <c r="F5" s="480"/>
      <c r="G5" s="478" t="s">
        <v>253</v>
      </c>
      <c r="H5" s="479"/>
      <c r="I5" s="479"/>
      <c r="J5" s="479"/>
      <c r="K5" s="480"/>
      <c r="L5" s="1457" t="s">
        <v>254</v>
      </c>
      <c r="M5" s="1458"/>
      <c r="N5" s="1459"/>
      <c r="O5" s="1457" t="s">
        <v>255</v>
      </c>
      <c r="P5" s="1458"/>
      <c r="Q5" s="1459"/>
      <c r="R5" s="478" t="s">
        <v>310</v>
      </c>
      <c r="S5" s="479"/>
      <c r="T5" s="479"/>
      <c r="U5" s="479"/>
      <c r="V5" s="480"/>
      <c r="W5" s="1457" t="s">
        <v>230</v>
      </c>
      <c r="X5" s="1458"/>
      <c r="Y5" s="1459"/>
      <c r="Z5" s="1457" t="s">
        <v>251</v>
      </c>
      <c r="AA5" s="1458"/>
      <c r="AB5" s="1459"/>
      <c r="AC5" s="481" t="s">
        <v>231</v>
      </c>
      <c r="AD5" s="482" t="s">
        <v>232</v>
      </c>
      <c r="AE5" s="483"/>
      <c r="AF5" s="483"/>
      <c r="AG5" s="1460" t="s">
        <v>233</v>
      </c>
      <c r="AH5" s="1461"/>
      <c r="AI5" s="1462"/>
      <c r="AJ5" s="484"/>
    </row>
    <row r="6" spans="1:36" ht="12.75">
      <c r="A6" s="237"/>
      <c r="B6" s="229" t="s">
        <v>127</v>
      </c>
      <c r="C6" s="238" t="s">
        <v>128</v>
      </c>
      <c r="D6" s="239"/>
      <c r="E6" s="240"/>
      <c r="F6" s="241"/>
      <c r="G6" s="229" t="s">
        <v>127</v>
      </c>
      <c r="H6" s="238" t="s">
        <v>128</v>
      </c>
      <c r="I6" s="239"/>
      <c r="J6" s="240"/>
      <c r="K6" s="242"/>
      <c r="L6" s="486"/>
      <c r="M6" s="487"/>
      <c r="N6" s="488"/>
      <c r="O6" s="486"/>
      <c r="P6" s="487"/>
      <c r="Q6" s="488"/>
      <c r="R6" s="229" t="s">
        <v>127</v>
      </c>
      <c r="S6" s="238" t="s">
        <v>128</v>
      </c>
      <c r="T6" s="239"/>
      <c r="U6" s="240"/>
      <c r="V6" s="241"/>
      <c r="W6" s="486"/>
      <c r="X6" s="487"/>
      <c r="Y6" s="488"/>
      <c r="Z6" s="486"/>
      <c r="AA6" s="487"/>
      <c r="AB6" s="488"/>
      <c r="AC6" s="489" t="s">
        <v>234</v>
      </c>
      <c r="AD6" s="487"/>
      <c r="AE6" s="487"/>
      <c r="AF6" s="810"/>
      <c r="AG6" s="486"/>
      <c r="AH6" s="487"/>
      <c r="AI6" s="488"/>
      <c r="AJ6" s="243" t="s">
        <v>129</v>
      </c>
    </row>
    <row r="7" spans="1:36" ht="12.75">
      <c r="A7" s="237"/>
      <c r="B7" s="229" t="s">
        <v>130</v>
      </c>
      <c r="C7" s="244" t="s">
        <v>131</v>
      </c>
      <c r="D7" s="244" t="s">
        <v>127</v>
      </c>
      <c r="E7" s="244" t="s">
        <v>132</v>
      </c>
      <c r="F7" s="241" t="s">
        <v>133</v>
      </c>
      <c r="G7" s="229" t="s">
        <v>130</v>
      </c>
      <c r="H7" s="244" t="s">
        <v>131</v>
      </c>
      <c r="I7" s="244" t="s">
        <v>127</v>
      </c>
      <c r="J7" s="244" t="s">
        <v>132</v>
      </c>
      <c r="K7" s="241" t="s">
        <v>133</v>
      </c>
      <c r="L7" s="229" t="s">
        <v>131</v>
      </c>
      <c r="M7" s="491" t="s">
        <v>127</v>
      </c>
      <c r="N7" s="230" t="s">
        <v>132</v>
      </c>
      <c r="O7" s="229" t="s">
        <v>131</v>
      </c>
      <c r="P7" s="491" t="s">
        <v>127</v>
      </c>
      <c r="Q7" s="230" t="s">
        <v>132</v>
      </c>
      <c r="R7" s="229" t="s">
        <v>130</v>
      </c>
      <c r="S7" s="244" t="s">
        <v>131</v>
      </c>
      <c r="T7" s="244" t="s">
        <v>127</v>
      </c>
      <c r="U7" s="244" t="s">
        <v>133</v>
      </c>
      <c r="V7" s="241" t="s">
        <v>133</v>
      </c>
      <c r="W7" s="229" t="s">
        <v>131</v>
      </c>
      <c r="X7" s="491" t="s">
        <v>127</v>
      </c>
      <c r="Y7" s="241" t="s">
        <v>133</v>
      </c>
      <c r="Z7" s="229" t="s">
        <v>131</v>
      </c>
      <c r="AA7" s="491" t="s">
        <v>127</v>
      </c>
      <c r="AB7" s="241" t="s">
        <v>133</v>
      </c>
      <c r="AC7" s="489" t="s">
        <v>235</v>
      </c>
      <c r="AD7" s="491" t="s">
        <v>131</v>
      </c>
      <c r="AE7" s="491" t="s">
        <v>127</v>
      </c>
      <c r="AF7" s="490" t="s">
        <v>133</v>
      </c>
      <c r="AG7" s="229" t="s">
        <v>131</v>
      </c>
      <c r="AH7" s="491" t="s">
        <v>127</v>
      </c>
      <c r="AI7" s="230" t="s">
        <v>133</v>
      </c>
      <c r="AJ7" s="243" t="s">
        <v>134</v>
      </c>
    </row>
    <row r="8" spans="1:36" ht="12.75">
      <c r="A8" s="237"/>
      <c r="B8" s="229" t="s">
        <v>135</v>
      </c>
      <c r="C8" s="244" t="s">
        <v>136</v>
      </c>
      <c r="D8" s="244" t="s">
        <v>137</v>
      </c>
      <c r="E8" s="244" t="s">
        <v>138</v>
      </c>
      <c r="F8" s="241" t="s">
        <v>139</v>
      </c>
      <c r="G8" s="229" t="s">
        <v>135</v>
      </c>
      <c r="H8" s="244" t="s">
        <v>136</v>
      </c>
      <c r="I8" s="244" t="s">
        <v>137</v>
      </c>
      <c r="J8" s="244" t="s">
        <v>140</v>
      </c>
      <c r="K8" s="241" t="s">
        <v>139</v>
      </c>
      <c r="L8" s="229" t="s">
        <v>136</v>
      </c>
      <c r="M8" s="491" t="s">
        <v>137</v>
      </c>
      <c r="N8" s="230" t="s">
        <v>140</v>
      </c>
      <c r="O8" s="229" t="s">
        <v>136</v>
      </c>
      <c r="P8" s="491" t="s">
        <v>137</v>
      </c>
      <c r="Q8" s="230" t="s">
        <v>140</v>
      </c>
      <c r="R8" s="229" t="s">
        <v>135</v>
      </c>
      <c r="S8" s="244" t="s">
        <v>136</v>
      </c>
      <c r="T8" s="244" t="s">
        <v>137</v>
      </c>
      <c r="U8" s="244" t="s">
        <v>141</v>
      </c>
      <c r="V8" s="241" t="s">
        <v>139</v>
      </c>
      <c r="W8" s="229" t="s">
        <v>136</v>
      </c>
      <c r="X8" s="491" t="s">
        <v>137</v>
      </c>
      <c r="Y8" s="241" t="s">
        <v>141</v>
      </c>
      <c r="Z8" s="229" t="s">
        <v>136</v>
      </c>
      <c r="AA8" s="491" t="s">
        <v>137</v>
      </c>
      <c r="AB8" s="241" t="s">
        <v>141</v>
      </c>
      <c r="AC8" s="489" t="s">
        <v>142</v>
      </c>
      <c r="AD8" s="491" t="s">
        <v>136</v>
      </c>
      <c r="AE8" s="491" t="s">
        <v>137</v>
      </c>
      <c r="AF8" s="490" t="s">
        <v>141</v>
      </c>
      <c r="AG8" s="229" t="s">
        <v>136</v>
      </c>
      <c r="AH8" s="491" t="s">
        <v>137</v>
      </c>
      <c r="AI8" s="230" t="s">
        <v>141</v>
      </c>
      <c r="AJ8" s="243" t="s">
        <v>143</v>
      </c>
    </row>
    <row r="9" spans="1:36" ht="12.75">
      <c r="A9" s="237"/>
      <c r="B9" s="229" t="s">
        <v>144</v>
      </c>
      <c r="C9" s="244" t="s">
        <v>145</v>
      </c>
      <c r="D9" s="244"/>
      <c r="E9" s="244" t="s">
        <v>146</v>
      </c>
      <c r="F9" s="241"/>
      <c r="G9" s="229" t="s">
        <v>144</v>
      </c>
      <c r="H9" s="244" t="s">
        <v>145</v>
      </c>
      <c r="I9" s="244"/>
      <c r="J9" s="244" t="s">
        <v>147</v>
      </c>
      <c r="K9" s="241"/>
      <c r="L9" s="229" t="s">
        <v>145</v>
      </c>
      <c r="M9" s="491"/>
      <c r="N9" s="230" t="s">
        <v>147</v>
      </c>
      <c r="O9" s="229" t="s">
        <v>145</v>
      </c>
      <c r="P9" s="491"/>
      <c r="Q9" s="230" t="s">
        <v>147</v>
      </c>
      <c r="R9" s="229" t="s">
        <v>144</v>
      </c>
      <c r="S9" s="244" t="s">
        <v>145</v>
      </c>
      <c r="T9" s="244"/>
      <c r="U9" s="244" t="s">
        <v>148</v>
      </c>
      <c r="V9" s="241"/>
      <c r="W9" s="229" t="s">
        <v>145</v>
      </c>
      <c r="X9" s="491"/>
      <c r="Y9" s="241" t="s">
        <v>148</v>
      </c>
      <c r="Z9" s="229" t="s">
        <v>145</v>
      </c>
      <c r="AA9" s="491"/>
      <c r="AB9" s="241" t="s">
        <v>148</v>
      </c>
      <c r="AC9" s="489" t="s">
        <v>236</v>
      </c>
      <c r="AD9" s="491" t="s">
        <v>145</v>
      </c>
      <c r="AE9" s="491"/>
      <c r="AF9" s="490" t="s">
        <v>148</v>
      </c>
      <c r="AG9" s="229" t="s">
        <v>145</v>
      </c>
      <c r="AH9" s="491"/>
      <c r="AI9" s="230" t="s">
        <v>148</v>
      </c>
      <c r="AJ9" s="243" t="s">
        <v>149</v>
      </c>
    </row>
    <row r="10" spans="1:36" ht="13.5" thickBot="1">
      <c r="A10" s="245"/>
      <c r="B10" s="231" t="s">
        <v>150</v>
      </c>
      <c r="C10" s="246" t="s">
        <v>83</v>
      </c>
      <c r="D10" s="246" t="s">
        <v>83</v>
      </c>
      <c r="E10" s="246"/>
      <c r="F10" s="247" t="s">
        <v>151</v>
      </c>
      <c r="G10" s="231" t="s">
        <v>150</v>
      </c>
      <c r="H10" s="246" t="s">
        <v>83</v>
      </c>
      <c r="I10" s="246" t="s">
        <v>83</v>
      </c>
      <c r="J10" s="246" t="s">
        <v>152</v>
      </c>
      <c r="K10" s="247" t="s">
        <v>151</v>
      </c>
      <c r="L10" s="231" t="s">
        <v>83</v>
      </c>
      <c r="M10" s="493" t="s">
        <v>83</v>
      </c>
      <c r="N10" s="232" t="s">
        <v>152</v>
      </c>
      <c r="O10" s="231" t="s">
        <v>83</v>
      </c>
      <c r="P10" s="493" t="s">
        <v>83</v>
      </c>
      <c r="Q10" s="232" t="s">
        <v>152</v>
      </c>
      <c r="R10" s="231" t="s">
        <v>150</v>
      </c>
      <c r="S10" s="246" t="s">
        <v>83</v>
      </c>
      <c r="T10" s="246" t="s">
        <v>83</v>
      </c>
      <c r="U10" s="246" t="s">
        <v>153</v>
      </c>
      <c r="V10" s="247" t="s">
        <v>151</v>
      </c>
      <c r="W10" s="231" t="s">
        <v>83</v>
      </c>
      <c r="X10" s="493" t="s">
        <v>83</v>
      </c>
      <c r="Y10" s="247" t="s">
        <v>153</v>
      </c>
      <c r="Z10" s="231" t="s">
        <v>83</v>
      </c>
      <c r="AA10" s="493" t="s">
        <v>83</v>
      </c>
      <c r="AB10" s="247" t="s">
        <v>153</v>
      </c>
      <c r="AC10" s="494" t="s">
        <v>83</v>
      </c>
      <c r="AD10" s="493" t="s">
        <v>83</v>
      </c>
      <c r="AE10" s="493" t="s">
        <v>83</v>
      </c>
      <c r="AF10" s="492" t="s">
        <v>153</v>
      </c>
      <c r="AG10" s="231" t="s">
        <v>83</v>
      </c>
      <c r="AH10" s="493" t="s">
        <v>83</v>
      </c>
      <c r="AI10" s="232" t="s">
        <v>153</v>
      </c>
      <c r="AJ10" s="248">
        <v>2009</v>
      </c>
    </row>
    <row r="11" spans="1:36" ht="13.5" thickBot="1">
      <c r="A11" s="249" t="s">
        <v>142</v>
      </c>
      <c r="B11" s="250">
        <v>1</v>
      </c>
      <c r="C11" s="251">
        <v>2</v>
      </c>
      <c r="D11" s="251">
        <v>3</v>
      </c>
      <c r="E11" s="251">
        <v>4</v>
      </c>
      <c r="F11" s="251">
        <v>5</v>
      </c>
      <c r="G11" s="250">
        <v>6</v>
      </c>
      <c r="H11" s="251">
        <v>7</v>
      </c>
      <c r="I11" s="251">
        <v>8</v>
      </c>
      <c r="J11" s="251">
        <v>9</v>
      </c>
      <c r="K11" s="252">
        <v>10</v>
      </c>
      <c r="L11" s="250">
        <v>11</v>
      </c>
      <c r="M11" s="251">
        <v>12</v>
      </c>
      <c r="N11" s="252">
        <v>13</v>
      </c>
      <c r="O11" s="250">
        <v>14</v>
      </c>
      <c r="P11" s="251">
        <v>15</v>
      </c>
      <c r="Q11" s="252">
        <v>16</v>
      </c>
      <c r="R11" s="250">
        <v>17</v>
      </c>
      <c r="S11" s="251">
        <v>18</v>
      </c>
      <c r="T11" s="251">
        <v>19</v>
      </c>
      <c r="U11" s="251">
        <v>20</v>
      </c>
      <c r="V11" s="252">
        <v>21</v>
      </c>
      <c r="W11" s="250">
        <v>22</v>
      </c>
      <c r="X11" s="251">
        <v>23</v>
      </c>
      <c r="Y11" s="252">
        <v>24</v>
      </c>
      <c r="Z11" s="250">
        <v>25</v>
      </c>
      <c r="AA11" s="251">
        <v>26</v>
      </c>
      <c r="AB11" s="252">
        <v>27</v>
      </c>
      <c r="AC11" s="495">
        <v>28</v>
      </c>
      <c r="AD11" s="250">
        <v>29</v>
      </c>
      <c r="AE11" s="496">
        <v>30</v>
      </c>
      <c r="AF11" s="811">
        <v>31</v>
      </c>
      <c r="AG11" s="250">
        <v>32</v>
      </c>
      <c r="AH11" s="496">
        <v>33</v>
      </c>
      <c r="AI11" s="219">
        <v>34</v>
      </c>
      <c r="AJ11" s="253">
        <v>35</v>
      </c>
    </row>
    <row r="12" spans="1:36" s="821" customFormat="1" ht="15">
      <c r="A12" s="254" t="s">
        <v>154</v>
      </c>
      <c r="B12" s="812"/>
      <c r="C12" s="813"/>
      <c r="D12" s="813"/>
      <c r="E12" s="814"/>
      <c r="F12" s="815"/>
      <c r="G12" s="812"/>
      <c r="H12" s="813"/>
      <c r="I12" s="813"/>
      <c r="J12" s="814"/>
      <c r="K12" s="815"/>
      <c r="L12" s="812"/>
      <c r="M12" s="813"/>
      <c r="N12" s="815"/>
      <c r="O12" s="812"/>
      <c r="P12" s="813"/>
      <c r="Q12" s="815"/>
      <c r="R12" s="812"/>
      <c r="S12" s="813"/>
      <c r="T12" s="813"/>
      <c r="U12" s="814"/>
      <c r="V12" s="815"/>
      <c r="W12" s="812"/>
      <c r="X12" s="813"/>
      <c r="Y12" s="815"/>
      <c r="Z12" s="812"/>
      <c r="AA12" s="813"/>
      <c r="AB12" s="815"/>
      <c r="AC12" s="816"/>
      <c r="AD12" s="812"/>
      <c r="AE12" s="813"/>
      <c r="AF12" s="817"/>
      <c r="AG12" s="812"/>
      <c r="AH12" s="818"/>
      <c r="AI12" s="819"/>
      <c r="AJ12" s="820"/>
    </row>
    <row r="13" spans="1:36" s="821" customFormat="1" ht="15">
      <c r="A13" s="822" t="s">
        <v>256</v>
      </c>
      <c r="B13" s="823">
        <f>IF(C13+D13=B18+B47,B47+B18,"chyba")</f>
        <v>582715</v>
      </c>
      <c r="C13" s="824">
        <f>C18+C47</f>
        <v>43786</v>
      </c>
      <c r="D13" s="824">
        <f>D18+D47</f>
        <v>538929</v>
      </c>
      <c r="E13" s="825">
        <f>E18+E47</f>
        <v>1715</v>
      </c>
      <c r="F13" s="826">
        <f>IF(E13=0,0,ROUND(D13/E13/12*1000,0))</f>
        <v>26187</v>
      </c>
      <c r="G13" s="823">
        <f>IF(H13+I13=G18+G47,G47+G18,"chyba")</f>
        <v>654302</v>
      </c>
      <c r="H13" s="824">
        <f>H18+H47</f>
        <v>50268</v>
      </c>
      <c r="I13" s="824">
        <f>I18+I47</f>
        <v>604034</v>
      </c>
      <c r="J13" s="825">
        <f>J18+J47</f>
        <v>1601</v>
      </c>
      <c r="K13" s="826">
        <f>IF(J13=0,0,ROUND(I13/J13/12*1000,0))</f>
        <v>31440</v>
      </c>
      <c r="L13" s="823">
        <f aca="true" t="shared" si="0" ref="L13:Q13">L18+L47</f>
        <v>166.4</v>
      </c>
      <c r="M13" s="824">
        <f t="shared" si="0"/>
        <v>1648.9</v>
      </c>
      <c r="N13" s="826">
        <f t="shared" si="0"/>
        <v>0</v>
      </c>
      <c r="O13" s="823">
        <f t="shared" si="0"/>
        <v>0</v>
      </c>
      <c r="P13" s="824">
        <f t="shared" si="0"/>
        <v>0</v>
      </c>
      <c r="Q13" s="826">
        <f t="shared" si="0"/>
        <v>0</v>
      </c>
      <c r="R13" s="823">
        <f>IF(S13+T13=R18+R47,R47+R18,"chyba")</f>
        <v>626161.88</v>
      </c>
      <c r="S13" s="824">
        <f>S18+S47</f>
        <v>41706.02</v>
      </c>
      <c r="T13" s="824">
        <f>T18+T47</f>
        <v>584455.86</v>
      </c>
      <c r="U13" s="825">
        <f>U18+U47</f>
        <v>1561</v>
      </c>
      <c r="V13" s="826">
        <f>IF(U13=0,0,ROUND(T13/U13/12*1000,0))</f>
        <v>31201</v>
      </c>
      <c r="W13" s="823">
        <f aca="true" t="shared" si="1" ref="W13:AB13">W18+W47</f>
        <v>166.4</v>
      </c>
      <c r="X13" s="824">
        <f t="shared" si="1"/>
        <v>1648.9</v>
      </c>
      <c r="Y13" s="826">
        <f t="shared" si="1"/>
        <v>0</v>
      </c>
      <c r="Z13" s="823">
        <f t="shared" si="1"/>
        <v>0</v>
      </c>
      <c r="AA13" s="824">
        <f t="shared" si="1"/>
        <v>0</v>
      </c>
      <c r="AB13" s="826">
        <f t="shared" si="1"/>
        <v>0</v>
      </c>
      <c r="AC13" s="827"/>
      <c r="AD13" s="823">
        <f aca="true" t="shared" si="2" ref="AD13:AJ13">AD18+AD47</f>
        <v>434.7</v>
      </c>
      <c r="AE13" s="824">
        <f t="shared" si="2"/>
        <v>2363.72</v>
      </c>
      <c r="AF13" s="828">
        <f t="shared" si="2"/>
        <v>0</v>
      </c>
      <c r="AG13" s="823">
        <f t="shared" si="2"/>
        <v>0</v>
      </c>
      <c r="AH13" s="829">
        <f t="shared" si="2"/>
        <v>0</v>
      </c>
      <c r="AI13" s="830">
        <f t="shared" si="2"/>
        <v>0</v>
      </c>
      <c r="AJ13" s="831">
        <f t="shared" si="2"/>
        <v>0</v>
      </c>
    </row>
    <row r="14" spans="1:36" s="821" customFormat="1" ht="15">
      <c r="A14" s="237" t="s">
        <v>155</v>
      </c>
      <c r="B14" s="832"/>
      <c r="C14" s="833"/>
      <c r="D14" s="833"/>
      <c r="E14" s="834"/>
      <c r="F14" s="835"/>
      <c r="G14" s="832"/>
      <c r="H14" s="833"/>
      <c r="I14" s="833"/>
      <c r="J14" s="834"/>
      <c r="K14" s="835"/>
      <c r="L14" s="832"/>
      <c r="M14" s="833"/>
      <c r="N14" s="835"/>
      <c r="O14" s="832"/>
      <c r="P14" s="833"/>
      <c r="Q14" s="835"/>
      <c r="R14" s="832"/>
      <c r="S14" s="833"/>
      <c r="T14" s="833"/>
      <c r="U14" s="834"/>
      <c r="V14" s="835"/>
      <c r="W14" s="832"/>
      <c r="X14" s="833"/>
      <c r="Y14" s="835"/>
      <c r="Z14" s="832"/>
      <c r="AA14" s="833"/>
      <c r="AB14" s="835"/>
      <c r="AC14" s="816"/>
      <c r="AD14" s="832"/>
      <c r="AE14" s="833"/>
      <c r="AF14" s="836"/>
      <c r="AG14" s="832"/>
      <c r="AH14" s="837"/>
      <c r="AI14" s="838"/>
      <c r="AJ14" s="839"/>
    </row>
    <row r="15" spans="1:36" s="821" customFormat="1" ht="15">
      <c r="A15" s="255" t="s">
        <v>156</v>
      </c>
      <c r="B15" s="840">
        <f>C15+D15</f>
        <v>0</v>
      </c>
      <c r="C15" s="841"/>
      <c r="D15" s="841"/>
      <c r="E15" s="842"/>
      <c r="F15" s="843">
        <f>IF(E15=0,0,ROUND(D15/E15/12*1000,0))</f>
        <v>0</v>
      </c>
      <c r="G15" s="840">
        <f>H15+I15</f>
        <v>0</v>
      </c>
      <c r="H15" s="841"/>
      <c r="I15" s="841"/>
      <c r="J15" s="842"/>
      <c r="K15" s="843">
        <f>IF(J15=0,0,ROUND(I15/J15/12*1000,0))</f>
        <v>0</v>
      </c>
      <c r="L15" s="844"/>
      <c r="M15" s="841"/>
      <c r="N15" s="845"/>
      <c r="O15" s="844"/>
      <c r="P15" s="841"/>
      <c r="Q15" s="845"/>
      <c r="R15" s="840">
        <f>S15+T15</f>
        <v>0</v>
      </c>
      <c r="S15" s="841"/>
      <c r="T15" s="841"/>
      <c r="U15" s="842"/>
      <c r="V15" s="843">
        <f>IF(U15=0,0,ROUND(T15/U15/12*1000,0))</f>
        <v>0</v>
      </c>
      <c r="W15" s="844"/>
      <c r="X15" s="841"/>
      <c r="Y15" s="845"/>
      <c r="Z15" s="844"/>
      <c r="AA15" s="841"/>
      <c r="AB15" s="845"/>
      <c r="AC15" s="846"/>
      <c r="AD15" s="844"/>
      <c r="AE15" s="841"/>
      <c r="AF15" s="847"/>
      <c r="AG15" s="844"/>
      <c r="AH15" s="848"/>
      <c r="AI15" s="849"/>
      <c r="AJ15" s="850"/>
    </row>
    <row r="16" spans="1:36" s="821" customFormat="1" ht="15.75" thickBot="1">
      <c r="A16" s="256" t="s">
        <v>168</v>
      </c>
      <c r="B16" s="851"/>
      <c r="C16" s="852"/>
      <c r="D16" s="852">
        <f>D21</f>
        <v>0</v>
      </c>
      <c r="E16" s="853">
        <f>E21</f>
        <v>0</v>
      </c>
      <c r="F16" s="854">
        <f>IF(E16=0,0,ROUND(D16/E16/12*1000,0))</f>
        <v>0</v>
      </c>
      <c r="G16" s="851"/>
      <c r="H16" s="852"/>
      <c r="I16" s="852">
        <f>I21</f>
        <v>0</v>
      </c>
      <c r="J16" s="853">
        <f>J21</f>
        <v>0</v>
      </c>
      <c r="K16" s="854">
        <f>IF(J16=0,0,ROUND(I16/J16/12*1000,0))</f>
        <v>0</v>
      </c>
      <c r="L16" s="851"/>
      <c r="M16" s="852">
        <f>M21</f>
        <v>0</v>
      </c>
      <c r="N16" s="854">
        <f>N21</f>
        <v>0</v>
      </c>
      <c r="O16" s="851"/>
      <c r="P16" s="852">
        <f>P21</f>
        <v>0</v>
      </c>
      <c r="Q16" s="854">
        <f>Q21</f>
        <v>0</v>
      </c>
      <c r="R16" s="851"/>
      <c r="S16" s="852"/>
      <c r="T16" s="852">
        <f>T21</f>
        <v>0</v>
      </c>
      <c r="U16" s="853">
        <f>U21</f>
        <v>0</v>
      </c>
      <c r="V16" s="854">
        <f>IF(U16=0,0,ROUND(T16/U16/12*1000,0))</f>
        <v>0</v>
      </c>
      <c r="W16" s="851"/>
      <c r="X16" s="852">
        <f>X21</f>
        <v>0</v>
      </c>
      <c r="Y16" s="854">
        <f>Y21</f>
        <v>0</v>
      </c>
      <c r="Z16" s="851"/>
      <c r="AA16" s="852">
        <f>AA21</f>
        <v>0</v>
      </c>
      <c r="AB16" s="854">
        <f>AB21</f>
        <v>0</v>
      </c>
      <c r="AC16" s="855"/>
      <c r="AD16" s="851"/>
      <c r="AE16" s="852">
        <f>AE21</f>
        <v>0</v>
      </c>
      <c r="AF16" s="856">
        <f>AF21</f>
        <v>0</v>
      </c>
      <c r="AG16" s="851"/>
      <c r="AH16" s="857">
        <f>AH21</f>
        <v>0</v>
      </c>
      <c r="AI16" s="858">
        <f>AI21</f>
        <v>0</v>
      </c>
      <c r="AJ16" s="859"/>
    </row>
    <row r="17" spans="1:36" s="821" customFormat="1" ht="15">
      <c r="A17" s="257" t="s">
        <v>157</v>
      </c>
      <c r="B17" s="832"/>
      <c r="C17" s="833"/>
      <c r="D17" s="833"/>
      <c r="E17" s="834"/>
      <c r="F17" s="835"/>
      <c r="G17" s="832"/>
      <c r="H17" s="833"/>
      <c r="I17" s="833"/>
      <c r="J17" s="834"/>
      <c r="K17" s="835"/>
      <c r="L17" s="832"/>
      <c r="M17" s="833"/>
      <c r="N17" s="835"/>
      <c r="O17" s="832"/>
      <c r="P17" s="833"/>
      <c r="Q17" s="835"/>
      <c r="R17" s="832"/>
      <c r="S17" s="833"/>
      <c r="T17" s="833"/>
      <c r="U17" s="834"/>
      <c r="V17" s="835"/>
      <c r="W17" s="832"/>
      <c r="X17" s="833"/>
      <c r="Y17" s="835"/>
      <c r="Z17" s="832"/>
      <c r="AA17" s="833"/>
      <c r="AB17" s="835"/>
      <c r="AC17" s="816"/>
      <c r="AD17" s="832"/>
      <c r="AE17" s="833"/>
      <c r="AF17" s="836"/>
      <c r="AG17" s="832"/>
      <c r="AH17" s="837"/>
      <c r="AI17" s="838"/>
      <c r="AJ17" s="839"/>
    </row>
    <row r="18" spans="1:36" s="821" customFormat="1" ht="15">
      <c r="A18" s="258" t="s">
        <v>158</v>
      </c>
      <c r="B18" s="823">
        <f>C18+D18</f>
        <v>582715</v>
      </c>
      <c r="C18" s="824">
        <f>C23+C32+C43</f>
        <v>43786</v>
      </c>
      <c r="D18" s="824">
        <f>D23+D32+D43</f>
        <v>538929</v>
      </c>
      <c r="E18" s="825">
        <f>E23+E32+E43</f>
        <v>1715</v>
      </c>
      <c r="F18" s="826">
        <f>IF(E18=0,0,ROUND(D18/E18/12*1000,0))</f>
        <v>26187</v>
      </c>
      <c r="G18" s="823">
        <f>H18+I18</f>
        <v>654302</v>
      </c>
      <c r="H18" s="824">
        <f>H23+H32+H43</f>
        <v>50268</v>
      </c>
      <c r="I18" s="824">
        <f>I23+I32+I43</f>
        <v>604034</v>
      </c>
      <c r="J18" s="825">
        <f>J23+J32+J43</f>
        <v>1601</v>
      </c>
      <c r="K18" s="826">
        <f>IF(J18=0,0,ROUND(I18/J18/12*1000,0))</f>
        <v>31440</v>
      </c>
      <c r="L18" s="823">
        <f aca="true" t="shared" si="3" ref="L18:Q18">L23+L32+L43</f>
        <v>166.4</v>
      </c>
      <c r="M18" s="824">
        <f t="shared" si="3"/>
        <v>1648.9</v>
      </c>
      <c r="N18" s="826">
        <f t="shared" si="3"/>
        <v>0</v>
      </c>
      <c r="O18" s="823">
        <f t="shared" si="3"/>
        <v>0</v>
      </c>
      <c r="P18" s="824">
        <f t="shared" si="3"/>
        <v>0</v>
      </c>
      <c r="Q18" s="826">
        <f t="shared" si="3"/>
        <v>0</v>
      </c>
      <c r="R18" s="823">
        <f>S18+T18</f>
        <v>626161.88</v>
      </c>
      <c r="S18" s="824">
        <f>S23+S32+S43</f>
        <v>41706.02</v>
      </c>
      <c r="T18" s="824">
        <f>T23+T32+T43</f>
        <v>584455.86</v>
      </c>
      <c r="U18" s="825">
        <f>U23+U32+U43</f>
        <v>1561</v>
      </c>
      <c r="V18" s="826">
        <f>IF(U18=0,0,ROUND(T18/U18/12*1000,0))</f>
        <v>31201</v>
      </c>
      <c r="W18" s="823">
        <f aca="true" t="shared" si="4" ref="W18:AB18">W23+W32+W43</f>
        <v>166.4</v>
      </c>
      <c r="X18" s="824">
        <f t="shared" si="4"/>
        <v>1648.9</v>
      </c>
      <c r="Y18" s="826">
        <f t="shared" si="4"/>
        <v>0</v>
      </c>
      <c r="Z18" s="823">
        <f t="shared" si="4"/>
        <v>0</v>
      </c>
      <c r="AA18" s="824">
        <f t="shared" si="4"/>
        <v>0</v>
      </c>
      <c r="AB18" s="826">
        <f t="shared" si="4"/>
        <v>0</v>
      </c>
      <c r="AC18" s="827"/>
      <c r="AD18" s="823">
        <f aca="true" t="shared" si="5" ref="AD18:AJ18">AD23+AD32+AD43</f>
        <v>434.7</v>
      </c>
      <c r="AE18" s="824">
        <f t="shared" si="5"/>
        <v>2363.72</v>
      </c>
      <c r="AF18" s="828">
        <f t="shared" si="5"/>
        <v>0</v>
      </c>
      <c r="AG18" s="823">
        <f t="shared" si="5"/>
        <v>0</v>
      </c>
      <c r="AH18" s="829">
        <f t="shared" si="5"/>
        <v>0</v>
      </c>
      <c r="AI18" s="830">
        <f t="shared" si="5"/>
        <v>0</v>
      </c>
      <c r="AJ18" s="831">
        <f t="shared" si="5"/>
        <v>0</v>
      </c>
    </row>
    <row r="19" spans="1:36" s="821" customFormat="1" ht="15">
      <c r="A19" s="237" t="s">
        <v>155</v>
      </c>
      <c r="B19" s="832"/>
      <c r="C19" s="833"/>
      <c r="D19" s="833"/>
      <c r="E19" s="834"/>
      <c r="F19" s="835"/>
      <c r="G19" s="832"/>
      <c r="H19" s="833"/>
      <c r="I19" s="833"/>
      <c r="J19" s="834"/>
      <c r="K19" s="835"/>
      <c r="L19" s="832"/>
      <c r="M19" s="833"/>
      <c r="N19" s="835"/>
      <c r="O19" s="832"/>
      <c r="P19" s="833"/>
      <c r="Q19" s="835"/>
      <c r="R19" s="832"/>
      <c r="S19" s="833"/>
      <c r="T19" s="833"/>
      <c r="U19" s="834"/>
      <c r="V19" s="835"/>
      <c r="W19" s="832"/>
      <c r="X19" s="833"/>
      <c r="Y19" s="835"/>
      <c r="Z19" s="832"/>
      <c r="AA19" s="833"/>
      <c r="AB19" s="835"/>
      <c r="AC19" s="816"/>
      <c r="AD19" s="832"/>
      <c r="AE19" s="833"/>
      <c r="AF19" s="836"/>
      <c r="AG19" s="832"/>
      <c r="AH19" s="837"/>
      <c r="AI19" s="838"/>
      <c r="AJ19" s="839"/>
    </row>
    <row r="20" spans="1:36" s="821" customFormat="1" ht="15">
      <c r="A20" s="255" t="s">
        <v>156</v>
      </c>
      <c r="B20" s="840">
        <f>C20+D20</f>
        <v>0</v>
      </c>
      <c r="C20" s="841"/>
      <c r="D20" s="841"/>
      <c r="E20" s="842"/>
      <c r="F20" s="843">
        <f>IF(E20=0,0,ROUND(D20/E20/12*1000,0))</f>
        <v>0</v>
      </c>
      <c r="G20" s="840">
        <f>H20+I20</f>
        <v>0</v>
      </c>
      <c r="H20" s="841"/>
      <c r="I20" s="841"/>
      <c r="J20" s="842"/>
      <c r="K20" s="843">
        <f>IF(J20=0,0,ROUND(I20/J20/12*1000,0))</f>
        <v>0</v>
      </c>
      <c r="L20" s="844"/>
      <c r="M20" s="841"/>
      <c r="N20" s="845"/>
      <c r="O20" s="844"/>
      <c r="P20" s="841"/>
      <c r="Q20" s="845"/>
      <c r="R20" s="840">
        <f>S20+T20</f>
        <v>0</v>
      </c>
      <c r="S20" s="841"/>
      <c r="T20" s="841"/>
      <c r="U20" s="842"/>
      <c r="V20" s="843">
        <f>IF(U20=0,0,ROUND(T20/U20/12*1000,0))</f>
        <v>0</v>
      </c>
      <c r="W20" s="844"/>
      <c r="X20" s="841"/>
      <c r="Y20" s="845"/>
      <c r="Z20" s="844"/>
      <c r="AA20" s="841"/>
      <c r="AB20" s="845"/>
      <c r="AC20" s="846"/>
      <c r="AD20" s="844"/>
      <c r="AE20" s="841"/>
      <c r="AF20" s="847"/>
      <c r="AG20" s="844"/>
      <c r="AH20" s="848"/>
      <c r="AI20" s="849"/>
      <c r="AJ20" s="850"/>
    </row>
    <row r="21" spans="1:36" s="821" customFormat="1" ht="15.75" thickBot="1">
      <c r="A21" s="256" t="s">
        <v>168</v>
      </c>
      <c r="B21" s="851">
        <f>C21+D21</f>
        <v>0</v>
      </c>
      <c r="C21" s="852"/>
      <c r="D21" s="852">
        <f>D45</f>
        <v>0</v>
      </c>
      <c r="E21" s="853">
        <f>E45</f>
        <v>0</v>
      </c>
      <c r="F21" s="854">
        <f>IF(E21=0,0,ROUND(D21/E21/12*1000,0))</f>
        <v>0</v>
      </c>
      <c r="G21" s="851">
        <f>H21+I21</f>
        <v>0</v>
      </c>
      <c r="H21" s="852"/>
      <c r="I21" s="852">
        <f>I45</f>
        <v>0</v>
      </c>
      <c r="J21" s="853">
        <f>J45</f>
        <v>0</v>
      </c>
      <c r="K21" s="854">
        <f>IF(J21=0,0,ROUND(I21/J21/12*1000,0))</f>
        <v>0</v>
      </c>
      <c r="L21" s="851"/>
      <c r="M21" s="852">
        <f>M45</f>
        <v>0</v>
      </c>
      <c r="N21" s="854">
        <f>N45</f>
        <v>0</v>
      </c>
      <c r="O21" s="851"/>
      <c r="P21" s="852">
        <f>P45</f>
        <v>0</v>
      </c>
      <c r="Q21" s="854">
        <f>Q45</f>
        <v>0</v>
      </c>
      <c r="R21" s="851">
        <f>S21+T21</f>
        <v>0</v>
      </c>
      <c r="S21" s="852"/>
      <c r="T21" s="852">
        <f>T45</f>
        <v>0</v>
      </c>
      <c r="U21" s="853">
        <f>U45</f>
        <v>0</v>
      </c>
      <c r="V21" s="854">
        <f>IF(U21=0,0,ROUND(T21/U21/12*1000,0))</f>
        <v>0</v>
      </c>
      <c r="W21" s="851"/>
      <c r="X21" s="852">
        <f>X45</f>
        <v>0</v>
      </c>
      <c r="Y21" s="854">
        <f>Y45</f>
        <v>0</v>
      </c>
      <c r="Z21" s="851"/>
      <c r="AA21" s="852">
        <f>AA45</f>
        <v>0</v>
      </c>
      <c r="AB21" s="854">
        <f>AB45</f>
        <v>0</v>
      </c>
      <c r="AC21" s="855"/>
      <c r="AD21" s="851"/>
      <c r="AE21" s="852">
        <f>AE45</f>
        <v>0</v>
      </c>
      <c r="AF21" s="856">
        <f>AF45</f>
        <v>0</v>
      </c>
      <c r="AG21" s="851"/>
      <c r="AH21" s="857">
        <f>AH45</f>
        <v>0</v>
      </c>
      <c r="AI21" s="858">
        <f>AI45</f>
        <v>0</v>
      </c>
      <c r="AJ21" s="859"/>
    </row>
    <row r="22" spans="1:36" s="821" customFormat="1" ht="15">
      <c r="A22" s="237" t="s">
        <v>159</v>
      </c>
      <c r="B22" s="832"/>
      <c r="C22" s="833"/>
      <c r="D22" s="833"/>
      <c r="E22" s="834"/>
      <c r="F22" s="835"/>
      <c r="G22" s="832"/>
      <c r="H22" s="833"/>
      <c r="I22" s="833"/>
      <c r="J22" s="834"/>
      <c r="K22" s="835"/>
      <c r="L22" s="832"/>
      <c r="M22" s="833"/>
      <c r="N22" s="835"/>
      <c r="O22" s="832"/>
      <c r="P22" s="833"/>
      <c r="Q22" s="835"/>
      <c r="R22" s="832"/>
      <c r="S22" s="833"/>
      <c r="T22" s="833"/>
      <c r="U22" s="834"/>
      <c r="V22" s="835"/>
      <c r="W22" s="832"/>
      <c r="X22" s="833"/>
      <c r="Y22" s="835"/>
      <c r="Z22" s="832"/>
      <c r="AA22" s="833"/>
      <c r="AB22" s="835"/>
      <c r="AC22" s="816"/>
      <c r="AD22" s="832"/>
      <c r="AE22" s="833"/>
      <c r="AF22" s="836"/>
      <c r="AG22" s="832"/>
      <c r="AH22" s="837"/>
      <c r="AI22" s="838"/>
      <c r="AJ22" s="839"/>
    </row>
    <row r="23" spans="1:36" s="821" customFormat="1" ht="15">
      <c r="A23" s="860" t="s">
        <v>160</v>
      </c>
      <c r="B23" s="823">
        <f>C23+D23</f>
        <v>582715</v>
      </c>
      <c r="C23" s="861">
        <f>'[1]345ČSÚ'!DF13</f>
        <v>43786</v>
      </c>
      <c r="D23" s="861">
        <f>'[1]345ČSÚ'!DG13</f>
        <v>538929</v>
      </c>
      <c r="E23" s="862">
        <f>'[1]345ČSÚ'!DH13</f>
        <v>1715</v>
      </c>
      <c r="F23" s="826">
        <f>IF(E23=0,0,ROUND(D23/E23/12*1000,0))</f>
        <v>26187</v>
      </c>
      <c r="G23" s="823">
        <f>H23+I23</f>
        <v>654302</v>
      </c>
      <c r="H23" s="861">
        <v>50268</v>
      </c>
      <c r="I23" s="861">
        <v>604034</v>
      </c>
      <c r="J23" s="862">
        <v>1601</v>
      </c>
      <c r="K23" s="826">
        <f>IF(J23=0,0,ROUND(I23/J23/12*1000,0))</f>
        <v>31440</v>
      </c>
      <c r="L23" s="863">
        <v>166.4</v>
      </c>
      <c r="M23" s="861">
        <v>1648.9</v>
      </c>
      <c r="N23" s="864"/>
      <c r="O23" s="863"/>
      <c r="P23" s="861"/>
      <c r="Q23" s="864"/>
      <c r="R23" s="823">
        <f>S23+T23</f>
        <v>626161.88</v>
      </c>
      <c r="S23" s="861">
        <v>41706.02</v>
      </c>
      <c r="T23" s="861">
        <v>584455.86</v>
      </c>
      <c r="U23" s="862">
        <v>1561</v>
      </c>
      <c r="V23" s="826">
        <f>IF(U23=0,0,ROUND(T23/U23/12*1000,0))</f>
        <v>31201</v>
      </c>
      <c r="W23" s="863">
        <v>166.4</v>
      </c>
      <c r="X23" s="861">
        <v>1648.9</v>
      </c>
      <c r="Y23" s="864"/>
      <c r="Z23" s="863"/>
      <c r="AA23" s="861"/>
      <c r="AB23" s="864"/>
      <c r="AC23" s="827"/>
      <c r="AD23" s="863">
        <v>434.7</v>
      </c>
      <c r="AE23" s="861">
        <v>2363.72</v>
      </c>
      <c r="AF23" s="865"/>
      <c r="AG23" s="863"/>
      <c r="AH23" s="866"/>
      <c r="AI23" s="867"/>
      <c r="AJ23" s="868"/>
    </row>
    <row r="24" spans="1:36" s="821" customFormat="1" ht="15">
      <c r="A24" s="259"/>
      <c r="B24" s="823"/>
      <c r="C24" s="824"/>
      <c r="D24" s="824"/>
      <c r="E24" s="825"/>
      <c r="F24" s="826"/>
      <c r="G24" s="823"/>
      <c r="H24" s="824"/>
      <c r="I24" s="824"/>
      <c r="J24" s="825"/>
      <c r="K24" s="826"/>
      <c r="L24" s="823"/>
      <c r="M24" s="824"/>
      <c r="N24" s="826"/>
      <c r="O24" s="823"/>
      <c r="P24" s="824"/>
      <c r="Q24" s="826"/>
      <c r="R24" s="823"/>
      <c r="S24" s="824"/>
      <c r="T24" s="824"/>
      <c r="U24" s="825"/>
      <c r="V24" s="826"/>
      <c r="W24" s="823"/>
      <c r="X24" s="824"/>
      <c r="Y24" s="826"/>
      <c r="Z24" s="823"/>
      <c r="AA24" s="824"/>
      <c r="AB24" s="826"/>
      <c r="AC24" s="827"/>
      <c r="AD24" s="823"/>
      <c r="AE24" s="824"/>
      <c r="AF24" s="828"/>
      <c r="AG24" s="823"/>
      <c r="AH24" s="829"/>
      <c r="AI24" s="830"/>
      <c r="AJ24" s="831"/>
    </row>
    <row r="25" spans="1:36" s="821" customFormat="1" ht="15" hidden="1">
      <c r="A25" s="260" t="s">
        <v>257</v>
      </c>
      <c r="B25" s="823">
        <f aca="true" t="shared" si="6" ref="B25:B32">C25+D25</f>
        <v>0</v>
      </c>
      <c r="C25" s="861"/>
      <c r="D25" s="861"/>
      <c r="E25" s="862"/>
      <c r="F25" s="826">
        <f aca="true" t="shared" si="7" ref="F25:F32">IF(E25=0,0,ROUND(D25/E25/12*1000,0))</f>
        <v>0</v>
      </c>
      <c r="G25" s="823">
        <f aca="true" t="shared" si="8" ref="G25:G32">H25+I25</f>
        <v>0</v>
      </c>
      <c r="H25" s="861"/>
      <c r="I25" s="861"/>
      <c r="J25" s="862"/>
      <c r="K25" s="826">
        <f aca="true" t="shared" si="9" ref="K25:K32">IF(J25=0,0,ROUND(I25/J25/12*1000,0))</f>
        <v>0</v>
      </c>
      <c r="L25" s="863"/>
      <c r="M25" s="861"/>
      <c r="N25" s="864"/>
      <c r="O25" s="863"/>
      <c r="P25" s="861"/>
      <c r="Q25" s="864"/>
      <c r="R25" s="823">
        <f aca="true" t="shared" si="10" ref="R25:R32">S25+T25</f>
        <v>0</v>
      </c>
      <c r="S25" s="861"/>
      <c r="T25" s="861"/>
      <c r="U25" s="862"/>
      <c r="V25" s="826">
        <f aca="true" t="shared" si="11" ref="V25:V32">IF(U25=0,0,ROUND(T25/U25/12*1000,0))</f>
        <v>0</v>
      </c>
      <c r="W25" s="863"/>
      <c r="X25" s="861"/>
      <c r="Y25" s="864"/>
      <c r="Z25" s="863"/>
      <c r="AA25" s="861"/>
      <c r="AB25" s="864"/>
      <c r="AC25" s="827"/>
      <c r="AD25" s="863"/>
      <c r="AE25" s="861"/>
      <c r="AF25" s="865"/>
      <c r="AG25" s="863"/>
      <c r="AH25" s="866"/>
      <c r="AI25" s="867"/>
      <c r="AJ25" s="868"/>
    </row>
    <row r="26" spans="1:36" s="821" customFormat="1" ht="15" hidden="1">
      <c r="A26" s="260" t="s">
        <v>257</v>
      </c>
      <c r="B26" s="823">
        <f t="shared" si="6"/>
        <v>0</v>
      </c>
      <c r="C26" s="861"/>
      <c r="D26" s="861"/>
      <c r="E26" s="862"/>
      <c r="F26" s="826">
        <f t="shared" si="7"/>
        <v>0</v>
      </c>
      <c r="G26" s="823">
        <f t="shared" si="8"/>
        <v>0</v>
      </c>
      <c r="H26" s="861"/>
      <c r="I26" s="861"/>
      <c r="J26" s="862"/>
      <c r="K26" s="826">
        <f t="shared" si="9"/>
        <v>0</v>
      </c>
      <c r="L26" s="863"/>
      <c r="M26" s="861"/>
      <c r="N26" s="864"/>
      <c r="O26" s="863"/>
      <c r="P26" s="861"/>
      <c r="Q26" s="864"/>
      <c r="R26" s="823">
        <f t="shared" si="10"/>
        <v>0</v>
      </c>
      <c r="S26" s="861"/>
      <c r="T26" s="861"/>
      <c r="U26" s="862"/>
      <c r="V26" s="826">
        <f t="shared" si="11"/>
        <v>0</v>
      </c>
      <c r="W26" s="863"/>
      <c r="X26" s="861"/>
      <c r="Y26" s="864"/>
      <c r="Z26" s="863"/>
      <c r="AA26" s="861"/>
      <c r="AB26" s="864"/>
      <c r="AC26" s="827"/>
      <c r="AD26" s="863"/>
      <c r="AE26" s="861"/>
      <c r="AF26" s="865"/>
      <c r="AG26" s="863"/>
      <c r="AH26" s="866"/>
      <c r="AI26" s="867"/>
      <c r="AJ26" s="868"/>
    </row>
    <row r="27" spans="1:36" s="821" customFormat="1" ht="15" hidden="1">
      <c r="A27" s="260" t="s">
        <v>257</v>
      </c>
      <c r="B27" s="823">
        <f t="shared" si="6"/>
        <v>0</v>
      </c>
      <c r="C27" s="861"/>
      <c r="D27" s="861"/>
      <c r="E27" s="862"/>
      <c r="F27" s="826">
        <f t="shared" si="7"/>
        <v>0</v>
      </c>
      <c r="G27" s="823">
        <f t="shared" si="8"/>
        <v>0</v>
      </c>
      <c r="H27" s="861"/>
      <c r="I27" s="861"/>
      <c r="J27" s="862"/>
      <c r="K27" s="826">
        <f t="shared" si="9"/>
        <v>0</v>
      </c>
      <c r="L27" s="863"/>
      <c r="M27" s="861"/>
      <c r="N27" s="864"/>
      <c r="O27" s="863"/>
      <c r="P27" s="861"/>
      <c r="Q27" s="864"/>
      <c r="R27" s="823">
        <f t="shared" si="10"/>
        <v>0</v>
      </c>
      <c r="S27" s="861"/>
      <c r="T27" s="861"/>
      <c r="U27" s="862"/>
      <c r="V27" s="826">
        <f t="shared" si="11"/>
        <v>0</v>
      </c>
      <c r="W27" s="863"/>
      <c r="X27" s="861"/>
      <c r="Y27" s="864"/>
      <c r="Z27" s="863"/>
      <c r="AA27" s="861"/>
      <c r="AB27" s="864"/>
      <c r="AC27" s="827"/>
      <c r="AD27" s="863"/>
      <c r="AE27" s="861"/>
      <c r="AF27" s="865"/>
      <c r="AG27" s="863"/>
      <c r="AH27" s="866"/>
      <c r="AI27" s="867"/>
      <c r="AJ27" s="868"/>
    </row>
    <row r="28" spans="1:36" s="821" customFormat="1" ht="15" hidden="1">
      <c r="A28" s="260" t="s">
        <v>257</v>
      </c>
      <c r="B28" s="823">
        <f t="shared" si="6"/>
        <v>0</v>
      </c>
      <c r="C28" s="861"/>
      <c r="D28" s="861"/>
      <c r="E28" s="862"/>
      <c r="F28" s="826">
        <f t="shared" si="7"/>
        <v>0</v>
      </c>
      <c r="G28" s="823">
        <f t="shared" si="8"/>
        <v>0</v>
      </c>
      <c r="H28" s="861"/>
      <c r="I28" s="861"/>
      <c r="J28" s="862"/>
      <c r="K28" s="826">
        <f t="shared" si="9"/>
        <v>0</v>
      </c>
      <c r="L28" s="863"/>
      <c r="M28" s="861"/>
      <c r="N28" s="864"/>
      <c r="O28" s="863"/>
      <c r="P28" s="861"/>
      <c r="Q28" s="864"/>
      <c r="R28" s="823">
        <f t="shared" si="10"/>
        <v>0</v>
      </c>
      <c r="S28" s="861"/>
      <c r="T28" s="861"/>
      <c r="U28" s="862"/>
      <c r="V28" s="826">
        <f t="shared" si="11"/>
        <v>0</v>
      </c>
      <c r="W28" s="863"/>
      <c r="X28" s="861"/>
      <c r="Y28" s="864"/>
      <c r="Z28" s="863"/>
      <c r="AA28" s="861"/>
      <c r="AB28" s="864"/>
      <c r="AC28" s="827"/>
      <c r="AD28" s="863"/>
      <c r="AE28" s="861"/>
      <c r="AF28" s="865"/>
      <c r="AG28" s="863"/>
      <c r="AH28" s="866"/>
      <c r="AI28" s="867"/>
      <c r="AJ28" s="868"/>
    </row>
    <row r="29" spans="1:36" s="821" customFormat="1" ht="15" hidden="1">
      <c r="A29" s="260" t="s">
        <v>257</v>
      </c>
      <c r="B29" s="823">
        <f t="shared" si="6"/>
        <v>0</v>
      </c>
      <c r="C29" s="861"/>
      <c r="D29" s="861"/>
      <c r="E29" s="862"/>
      <c r="F29" s="826">
        <f t="shared" si="7"/>
        <v>0</v>
      </c>
      <c r="G29" s="823">
        <f t="shared" si="8"/>
        <v>0</v>
      </c>
      <c r="H29" s="861"/>
      <c r="I29" s="861"/>
      <c r="J29" s="862"/>
      <c r="K29" s="826">
        <f t="shared" si="9"/>
        <v>0</v>
      </c>
      <c r="L29" s="863"/>
      <c r="M29" s="861"/>
      <c r="N29" s="864"/>
      <c r="O29" s="863"/>
      <c r="P29" s="861"/>
      <c r="Q29" s="864"/>
      <c r="R29" s="823">
        <f t="shared" si="10"/>
        <v>0</v>
      </c>
      <c r="S29" s="861"/>
      <c r="T29" s="861"/>
      <c r="U29" s="862"/>
      <c r="V29" s="826">
        <f t="shared" si="11"/>
        <v>0</v>
      </c>
      <c r="W29" s="863"/>
      <c r="X29" s="861"/>
      <c r="Y29" s="864"/>
      <c r="Z29" s="863"/>
      <c r="AA29" s="861"/>
      <c r="AB29" s="864"/>
      <c r="AC29" s="827"/>
      <c r="AD29" s="863"/>
      <c r="AE29" s="861"/>
      <c r="AF29" s="865"/>
      <c r="AG29" s="863"/>
      <c r="AH29" s="866"/>
      <c r="AI29" s="867"/>
      <c r="AJ29" s="868"/>
    </row>
    <row r="30" spans="1:36" s="821" customFormat="1" ht="15" hidden="1">
      <c r="A30" s="260" t="s">
        <v>257</v>
      </c>
      <c r="B30" s="823">
        <f t="shared" si="6"/>
        <v>0</v>
      </c>
      <c r="C30" s="861"/>
      <c r="D30" s="861"/>
      <c r="E30" s="862"/>
      <c r="F30" s="826">
        <f t="shared" si="7"/>
        <v>0</v>
      </c>
      <c r="G30" s="823">
        <f t="shared" si="8"/>
        <v>0</v>
      </c>
      <c r="H30" s="861"/>
      <c r="I30" s="861"/>
      <c r="J30" s="862"/>
      <c r="K30" s="826">
        <f t="shared" si="9"/>
        <v>0</v>
      </c>
      <c r="L30" s="863"/>
      <c r="M30" s="861"/>
      <c r="N30" s="864"/>
      <c r="O30" s="863"/>
      <c r="P30" s="861"/>
      <c r="Q30" s="864"/>
      <c r="R30" s="823">
        <f t="shared" si="10"/>
        <v>0</v>
      </c>
      <c r="S30" s="861"/>
      <c r="T30" s="861"/>
      <c r="U30" s="862"/>
      <c r="V30" s="826">
        <f t="shared" si="11"/>
        <v>0</v>
      </c>
      <c r="W30" s="863"/>
      <c r="X30" s="861"/>
      <c r="Y30" s="864"/>
      <c r="Z30" s="863"/>
      <c r="AA30" s="861"/>
      <c r="AB30" s="864"/>
      <c r="AC30" s="827"/>
      <c r="AD30" s="863"/>
      <c r="AE30" s="861"/>
      <c r="AF30" s="865"/>
      <c r="AG30" s="863"/>
      <c r="AH30" s="866"/>
      <c r="AI30" s="867"/>
      <c r="AJ30" s="868"/>
    </row>
    <row r="31" spans="1:36" s="821" customFormat="1" ht="15" hidden="1">
      <c r="A31" s="260" t="s">
        <v>257</v>
      </c>
      <c r="B31" s="823">
        <f t="shared" si="6"/>
        <v>0</v>
      </c>
      <c r="C31" s="861"/>
      <c r="D31" s="861"/>
      <c r="E31" s="862"/>
      <c r="F31" s="826">
        <f t="shared" si="7"/>
        <v>0</v>
      </c>
      <c r="G31" s="823">
        <f t="shared" si="8"/>
        <v>0</v>
      </c>
      <c r="H31" s="861"/>
      <c r="I31" s="861"/>
      <c r="J31" s="862"/>
      <c r="K31" s="826">
        <f t="shared" si="9"/>
        <v>0</v>
      </c>
      <c r="L31" s="863"/>
      <c r="M31" s="861"/>
      <c r="N31" s="864"/>
      <c r="O31" s="863"/>
      <c r="P31" s="861"/>
      <c r="Q31" s="864"/>
      <c r="R31" s="823">
        <f t="shared" si="10"/>
        <v>0</v>
      </c>
      <c r="S31" s="861"/>
      <c r="T31" s="861"/>
      <c r="U31" s="862"/>
      <c r="V31" s="826">
        <f t="shared" si="11"/>
        <v>0</v>
      </c>
      <c r="W31" s="863"/>
      <c r="X31" s="861"/>
      <c r="Y31" s="864"/>
      <c r="Z31" s="863"/>
      <c r="AA31" s="861"/>
      <c r="AB31" s="864"/>
      <c r="AC31" s="827"/>
      <c r="AD31" s="863"/>
      <c r="AE31" s="861"/>
      <c r="AF31" s="865"/>
      <c r="AG31" s="863"/>
      <c r="AH31" s="866"/>
      <c r="AI31" s="867"/>
      <c r="AJ31" s="868"/>
    </row>
    <row r="32" spans="1:36" s="821" customFormat="1" ht="15">
      <c r="A32" s="869" t="s">
        <v>258</v>
      </c>
      <c r="B32" s="823">
        <f t="shared" si="6"/>
        <v>0</v>
      </c>
      <c r="C32" s="824">
        <f>SUM(C25:C31)</f>
        <v>0</v>
      </c>
      <c r="D32" s="824">
        <f>SUM(D25:D31)</f>
        <v>0</v>
      </c>
      <c r="E32" s="825">
        <f>SUM(E25:E31)</f>
        <v>0</v>
      </c>
      <c r="F32" s="826">
        <f t="shared" si="7"/>
        <v>0</v>
      </c>
      <c r="G32" s="823">
        <f t="shared" si="8"/>
        <v>0</v>
      </c>
      <c r="H32" s="824">
        <f>SUM(H25:H31)</f>
        <v>0</v>
      </c>
      <c r="I32" s="824">
        <f>SUM(I25:I31)</f>
        <v>0</v>
      </c>
      <c r="J32" s="825">
        <f>SUM(J25:J31)</f>
        <v>0</v>
      </c>
      <c r="K32" s="826">
        <f t="shared" si="9"/>
        <v>0</v>
      </c>
      <c r="L32" s="823">
        <f aca="true" t="shared" si="12" ref="L32:Q32">SUM(L25:L31)</f>
        <v>0</v>
      </c>
      <c r="M32" s="824">
        <f t="shared" si="12"/>
        <v>0</v>
      </c>
      <c r="N32" s="826">
        <f t="shared" si="12"/>
        <v>0</v>
      </c>
      <c r="O32" s="823">
        <f t="shared" si="12"/>
        <v>0</v>
      </c>
      <c r="P32" s="824">
        <f t="shared" si="12"/>
        <v>0</v>
      </c>
      <c r="Q32" s="826">
        <f t="shared" si="12"/>
        <v>0</v>
      </c>
      <c r="R32" s="823">
        <f t="shared" si="10"/>
        <v>0</v>
      </c>
      <c r="S32" s="824">
        <f>SUM(S25:S31)</f>
        <v>0</v>
      </c>
      <c r="T32" s="824">
        <f>SUM(T25:T31)</f>
        <v>0</v>
      </c>
      <c r="U32" s="825">
        <f>SUM(U25:U31)</f>
        <v>0</v>
      </c>
      <c r="V32" s="826">
        <f t="shared" si="11"/>
        <v>0</v>
      </c>
      <c r="W32" s="823">
        <f aca="true" t="shared" si="13" ref="W32:AB32">SUM(W25:W31)</f>
        <v>0</v>
      </c>
      <c r="X32" s="824">
        <f t="shared" si="13"/>
        <v>0</v>
      </c>
      <c r="Y32" s="826">
        <f t="shared" si="13"/>
        <v>0</v>
      </c>
      <c r="Z32" s="823">
        <f t="shared" si="13"/>
        <v>0</v>
      </c>
      <c r="AA32" s="824">
        <f t="shared" si="13"/>
        <v>0</v>
      </c>
      <c r="AB32" s="826">
        <f t="shared" si="13"/>
        <v>0</v>
      </c>
      <c r="AC32" s="827"/>
      <c r="AD32" s="823">
        <f aca="true" t="shared" si="14" ref="AD32:AJ32">SUM(AD25:AD31)</f>
        <v>0</v>
      </c>
      <c r="AE32" s="824">
        <f t="shared" si="14"/>
        <v>0</v>
      </c>
      <c r="AF32" s="828">
        <f t="shared" si="14"/>
        <v>0</v>
      </c>
      <c r="AG32" s="823">
        <f t="shared" si="14"/>
        <v>0</v>
      </c>
      <c r="AH32" s="829">
        <f t="shared" si="14"/>
        <v>0</v>
      </c>
      <c r="AI32" s="830">
        <f t="shared" si="14"/>
        <v>0</v>
      </c>
      <c r="AJ32" s="831">
        <f t="shared" si="14"/>
        <v>0</v>
      </c>
    </row>
    <row r="33" spans="1:36" s="821" customFormat="1" ht="15">
      <c r="A33" s="261"/>
      <c r="B33" s="823"/>
      <c r="C33" s="824"/>
      <c r="D33" s="824"/>
      <c r="E33" s="825"/>
      <c r="F33" s="826"/>
      <c r="G33" s="823"/>
      <c r="H33" s="824"/>
      <c r="I33" s="824"/>
      <c r="J33" s="825"/>
      <c r="K33" s="826"/>
      <c r="L33" s="823"/>
      <c r="M33" s="824"/>
      <c r="N33" s="826"/>
      <c r="O33" s="823"/>
      <c r="P33" s="824"/>
      <c r="Q33" s="826"/>
      <c r="R33" s="823"/>
      <c r="S33" s="824"/>
      <c r="T33" s="824"/>
      <c r="U33" s="825"/>
      <c r="V33" s="826"/>
      <c r="W33" s="823"/>
      <c r="X33" s="824"/>
      <c r="Y33" s="826"/>
      <c r="Z33" s="823"/>
      <c r="AA33" s="824"/>
      <c r="AB33" s="826"/>
      <c r="AC33" s="827"/>
      <c r="AD33" s="823"/>
      <c r="AE33" s="824"/>
      <c r="AF33" s="828"/>
      <c r="AG33" s="823"/>
      <c r="AH33" s="829"/>
      <c r="AI33" s="830"/>
      <c r="AJ33" s="831"/>
    </row>
    <row r="34" spans="1:36" s="821" customFormat="1" ht="15" hidden="1">
      <c r="A34" s="497" t="s">
        <v>259</v>
      </c>
      <c r="B34" s="870">
        <f>C34+D34</f>
        <v>0</v>
      </c>
      <c r="C34" s="871"/>
      <c r="D34" s="871"/>
      <c r="E34" s="872"/>
      <c r="F34" s="873">
        <f>IF(E34=0,0,ROUND(D34/E34/12*1000,0))</f>
        <v>0</v>
      </c>
      <c r="G34" s="870">
        <f>H34+I34</f>
        <v>0</v>
      </c>
      <c r="H34" s="871"/>
      <c r="I34" s="871"/>
      <c r="J34" s="872"/>
      <c r="K34" s="873">
        <f>IF(J34=0,0,ROUND(I34/J34/12*1000,0))</f>
        <v>0</v>
      </c>
      <c r="L34" s="874"/>
      <c r="M34" s="871"/>
      <c r="N34" s="875"/>
      <c r="O34" s="874"/>
      <c r="P34" s="871"/>
      <c r="Q34" s="875"/>
      <c r="R34" s="870">
        <f>S34+T34</f>
        <v>0</v>
      </c>
      <c r="S34" s="871"/>
      <c r="T34" s="871"/>
      <c r="U34" s="872"/>
      <c r="V34" s="873">
        <f>IF(U34=0,0,ROUND(T34/U34/12*1000,0))</f>
        <v>0</v>
      </c>
      <c r="W34" s="874"/>
      <c r="X34" s="871"/>
      <c r="Y34" s="875"/>
      <c r="Z34" s="874"/>
      <c r="AA34" s="871"/>
      <c r="AB34" s="875"/>
      <c r="AC34" s="876"/>
      <c r="AD34" s="874"/>
      <c r="AE34" s="871"/>
      <c r="AF34" s="877"/>
      <c r="AG34" s="874"/>
      <c r="AH34" s="878"/>
      <c r="AI34" s="879"/>
      <c r="AJ34" s="880"/>
    </row>
    <row r="35" spans="1:36" s="821" customFormat="1" ht="15" hidden="1">
      <c r="A35" s="237" t="s">
        <v>155</v>
      </c>
      <c r="B35" s="832"/>
      <c r="C35" s="833"/>
      <c r="D35" s="833"/>
      <c r="E35" s="834"/>
      <c r="F35" s="835"/>
      <c r="G35" s="832"/>
      <c r="H35" s="833"/>
      <c r="I35" s="833"/>
      <c r="J35" s="834"/>
      <c r="K35" s="835"/>
      <c r="L35" s="832"/>
      <c r="M35" s="833"/>
      <c r="N35" s="835"/>
      <c r="O35" s="832"/>
      <c r="P35" s="833"/>
      <c r="Q35" s="835"/>
      <c r="R35" s="832"/>
      <c r="S35" s="833"/>
      <c r="T35" s="833"/>
      <c r="U35" s="834"/>
      <c r="V35" s="835"/>
      <c r="W35" s="832"/>
      <c r="X35" s="833"/>
      <c r="Y35" s="835"/>
      <c r="Z35" s="832"/>
      <c r="AA35" s="833"/>
      <c r="AB35" s="835"/>
      <c r="AC35" s="816"/>
      <c r="AD35" s="832"/>
      <c r="AE35" s="833"/>
      <c r="AF35" s="836"/>
      <c r="AG35" s="832"/>
      <c r="AH35" s="837"/>
      <c r="AI35" s="838"/>
      <c r="AJ35" s="839"/>
    </row>
    <row r="36" spans="1:36" s="821" customFormat="1" ht="15" hidden="1">
      <c r="A36" s="262" t="s">
        <v>168</v>
      </c>
      <c r="B36" s="823"/>
      <c r="C36" s="824"/>
      <c r="D36" s="861"/>
      <c r="E36" s="862"/>
      <c r="F36" s="826">
        <f>IF(E36=0,0,ROUND(D36/E36/12*1000,0))</f>
        <v>0</v>
      </c>
      <c r="G36" s="823"/>
      <c r="H36" s="824"/>
      <c r="I36" s="861"/>
      <c r="J36" s="862"/>
      <c r="K36" s="826">
        <f>IF(J36=0,0,ROUND(I36/J36/12*1000,0))</f>
        <v>0</v>
      </c>
      <c r="L36" s="823"/>
      <c r="M36" s="861"/>
      <c r="N36" s="864"/>
      <c r="O36" s="823"/>
      <c r="P36" s="861"/>
      <c r="Q36" s="864"/>
      <c r="R36" s="823"/>
      <c r="S36" s="824"/>
      <c r="T36" s="861"/>
      <c r="U36" s="862"/>
      <c r="V36" s="826">
        <f>IF(U36=0,0,ROUND(T36/U36/12*1000,0))</f>
        <v>0</v>
      </c>
      <c r="W36" s="823"/>
      <c r="X36" s="861"/>
      <c r="Y36" s="864"/>
      <c r="Z36" s="823"/>
      <c r="AA36" s="861"/>
      <c r="AB36" s="864"/>
      <c r="AC36" s="827"/>
      <c r="AD36" s="823"/>
      <c r="AE36" s="861"/>
      <c r="AF36" s="865"/>
      <c r="AG36" s="823"/>
      <c r="AH36" s="866"/>
      <c r="AI36" s="867"/>
      <c r="AJ36" s="831"/>
    </row>
    <row r="37" spans="1:36" s="821" customFormat="1" ht="15" hidden="1">
      <c r="A37" s="497" t="s">
        <v>259</v>
      </c>
      <c r="B37" s="870">
        <f>C37+D37</f>
        <v>0</v>
      </c>
      <c r="C37" s="871"/>
      <c r="D37" s="871"/>
      <c r="E37" s="872"/>
      <c r="F37" s="873">
        <f>IF(E37=0,0,ROUND(D37/E37/12*1000,0))</f>
        <v>0</v>
      </c>
      <c r="G37" s="870">
        <f>H37+I37</f>
        <v>0</v>
      </c>
      <c r="H37" s="871"/>
      <c r="I37" s="871"/>
      <c r="J37" s="872"/>
      <c r="K37" s="873">
        <f>IF(J37=0,0,ROUND(I37/J37/12*1000,0))</f>
        <v>0</v>
      </c>
      <c r="L37" s="874"/>
      <c r="M37" s="871"/>
      <c r="N37" s="875"/>
      <c r="O37" s="874"/>
      <c r="P37" s="871"/>
      <c r="Q37" s="875"/>
      <c r="R37" s="870">
        <f>S37+T37</f>
        <v>0</v>
      </c>
      <c r="S37" s="871"/>
      <c r="T37" s="871"/>
      <c r="U37" s="872"/>
      <c r="V37" s="873">
        <f>IF(U37=0,0,ROUND(T37/U37/12*1000,0))</f>
        <v>0</v>
      </c>
      <c r="W37" s="874"/>
      <c r="X37" s="871"/>
      <c r="Y37" s="875"/>
      <c r="Z37" s="874"/>
      <c r="AA37" s="871"/>
      <c r="AB37" s="875"/>
      <c r="AC37" s="876"/>
      <c r="AD37" s="874"/>
      <c r="AE37" s="871"/>
      <c r="AF37" s="877"/>
      <c r="AG37" s="874"/>
      <c r="AH37" s="878"/>
      <c r="AI37" s="879"/>
      <c r="AJ37" s="880"/>
    </row>
    <row r="38" spans="1:36" s="821" customFormat="1" ht="15" hidden="1">
      <c r="A38" s="237" t="s">
        <v>155</v>
      </c>
      <c r="B38" s="832"/>
      <c r="C38" s="833"/>
      <c r="D38" s="833"/>
      <c r="E38" s="834"/>
      <c r="F38" s="835"/>
      <c r="G38" s="832"/>
      <c r="H38" s="833"/>
      <c r="I38" s="833"/>
      <c r="J38" s="834"/>
      <c r="K38" s="835"/>
      <c r="L38" s="832"/>
      <c r="M38" s="833"/>
      <c r="N38" s="835"/>
      <c r="O38" s="832"/>
      <c r="P38" s="833"/>
      <c r="Q38" s="835"/>
      <c r="R38" s="832"/>
      <c r="S38" s="833"/>
      <c r="T38" s="833"/>
      <c r="U38" s="834"/>
      <c r="V38" s="835"/>
      <c r="W38" s="832"/>
      <c r="X38" s="833"/>
      <c r="Y38" s="835"/>
      <c r="Z38" s="832"/>
      <c r="AA38" s="833"/>
      <c r="AB38" s="835"/>
      <c r="AC38" s="816"/>
      <c r="AD38" s="832"/>
      <c r="AE38" s="833"/>
      <c r="AF38" s="836"/>
      <c r="AG38" s="832"/>
      <c r="AH38" s="837"/>
      <c r="AI38" s="838"/>
      <c r="AJ38" s="839"/>
    </row>
    <row r="39" spans="1:36" s="821" customFormat="1" ht="15" hidden="1">
      <c r="A39" s="262" t="s">
        <v>168</v>
      </c>
      <c r="B39" s="823"/>
      <c r="C39" s="824"/>
      <c r="D39" s="861"/>
      <c r="E39" s="862"/>
      <c r="F39" s="826">
        <f>IF(E39=0,0,ROUND(D39/E39/12*1000,0))</f>
        <v>0</v>
      </c>
      <c r="G39" s="823"/>
      <c r="H39" s="824"/>
      <c r="I39" s="861"/>
      <c r="J39" s="862"/>
      <c r="K39" s="826">
        <f>IF(J39=0,0,ROUND(I39/J39/12*1000,0))</f>
        <v>0</v>
      </c>
      <c r="L39" s="823"/>
      <c r="M39" s="861"/>
      <c r="N39" s="864"/>
      <c r="O39" s="823"/>
      <c r="P39" s="861"/>
      <c r="Q39" s="864"/>
      <c r="R39" s="823"/>
      <c r="S39" s="824"/>
      <c r="T39" s="861"/>
      <c r="U39" s="862"/>
      <c r="V39" s="826">
        <f>IF(U39=0,0,ROUND(T39/U39/12*1000,0))</f>
        <v>0</v>
      </c>
      <c r="W39" s="823"/>
      <c r="X39" s="861"/>
      <c r="Y39" s="864"/>
      <c r="Z39" s="823"/>
      <c r="AA39" s="861"/>
      <c r="AB39" s="864"/>
      <c r="AC39" s="827"/>
      <c r="AD39" s="823"/>
      <c r="AE39" s="861"/>
      <c r="AF39" s="865"/>
      <c r="AG39" s="823"/>
      <c r="AH39" s="866"/>
      <c r="AI39" s="867"/>
      <c r="AJ39" s="831"/>
    </row>
    <row r="40" spans="1:36" s="821" customFormat="1" ht="15" hidden="1">
      <c r="A40" s="497" t="s">
        <v>259</v>
      </c>
      <c r="B40" s="870">
        <f>C40+D40</f>
        <v>0</v>
      </c>
      <c r="C40" s="871"/>
      <c r="D40" s="871"/>
      <c r="E40" s="872"/>
      <c r="F40" s="873">
        <f>IF(E40=0,0,ROUND(D40/E40/12*1000,0))</f>
        <v>0</v>
      </c>
      <c r="G40" s="870">
        <f>H40+I40</f>
        <v>0</v>
      </c>
      <c r="H40" s="871"/>
      <c r="I40" s="871"/>
      <c r="J40" s="872"/>
      <c r="K40" s="873">
        <f>IF(J40=0,0,ROUND(I40/J40/12*1000,0))</f>
        <v>0</v>
      </c>
      <c r="L40" s="874"/>
      <c r="M40" s="871"/>
      <c r="N40" s="875"/>
      <c r="O40" s="874"/>
      <c r="P40" s="871"/>
      <c r="Q40" s="875"/>
      <c r="R40" s="870">
        <f>S40+T40</f>
        <v>0</v>
      </c>
      <c r="S40" s="871"/>
      <c r="T40" s="871"/>
      <c r="U40" s="872"/>
      <c r="V40" s="873">
        <f>IF(U40=0,0,ROUND(T40/U40/12*1000,0))</f>
        <v>0</v>
      </c>
      <c r="W40" s="874"/>
      <c r="X40" s="871"/>
      <c r="Y40" s="875"/>
      <c r="Z40" s="874"/>
      <c r="AA40" s="871"/>
      <c r="AB40" s="875"/>
      <c r="AC40" s="876"/>
      <c r="AD40" s="874"/>
      <c r="AE40" s="871"/>
      <c r="AF40" s="877"/>
      <c r="AG40" s="874"/>
      <c r="AH40" s="878"/>
      <c r="AI40" s="879"/>
      <c r="AJ40" s="880"/>
    </row>
    <row r="41" spans="1:36" s="821" customFormat="1" ht="15" hidden="1">
      <c r="A41" s="237" t="s">
        <v>155</v>
      </c>
      <c r="B41" s="832"/>
      <c r="C41" s="833"/>
      <c r="D41" s="833"/>
      <c r="E41" s="834"/>
      <c r="F41" s="835"/>
      <c r="G41" s="832"/>
      <c r="H41" s="833"/>
      <c r="I41" s="833"/>
      <c r="J41" s="834"/>
      <c r="K41" s="835"/>
      <c r="L41" s="832"/>
      <c r="M41" s="833"/>
      <c r="N41" s="835"/>
      <c r="O41" s="832"/>
      <c r="P41" s="833"/>
      <c r="Q41" s="835"/>
      <c r="R41" s="832"/>
      <c r="S41" s="833"/>
      <c r="T41" s="833"/>
      <c r="U41" s="834"/>
      <c r="V41" s="835"/>
      <c r="W41" s="832"/>
      <c r="X41" s="833"/>
      <c r="Y41" s="835"/>
      <c r="Z41" s="832"/>
      <c r="AA41" s="833"/>
      <c r="AB41" s="835"/>
      <c r="AC41" s="816"/>
      <c r="AD41" s="832"/>
      <c r="AE41" s="833"/>
      <c r="AF41" s="836"/>
      <c r="AG41" s="832"/>
      <c r="AH41" s="837"/>
      <c r="AI41" s="838"/>
      <c r="AJ41" s="839"/>
    </row>
    <row r="42" spans="1:36" s="821" customFormat="1" ht="15" hidden="1">
      <c r="A42" s="262" t="s">
        <v>168</v>
      </c>
      <c r="B42" s="823"/>
      <c r="C42" s="824"/>
      <c r="D42" s="861"/>
      <c r="E42" s="862"/>
      <c r="F42" s="826">
        <f>IF(E42=0,0,ROUND(D42/E42/12*1000,0))</f>
        <v>0</v>
      </c>
      <c r="G42" s="823"/>
      <c r="H42" s="824"/>
      <c r="I42" s="861"/>
      <c r="J42" s="862"/>
      <c r="K42" s="826">
        <f>IF(J42=0,0,ROUND(I42/J42/12*1000,0))</f>
        <v>0</v>
      </c>
      <c r="L42" s="823"/>
      <c r="M42" s="861"/>
      <c r="N42" s="864"/>
      <c r="O42" s="823"/>
      <c r="P42" s="861"/>
      <c r="Q42" s="864"/>
      <c r="R42" s="823"/>
      <c r="S42" s="824"/>
      <c r="T42" s="861"/>
      <c r="U42" s="862"/>
      <c r="V42" s="826">
        <f>IF(U42=0,0,ROUND(T42/U42/12*1000,0))</f>
        <v>0</v>
      </c>
      <c r="W42" s="823"/>
      <c r="X42" s="861"/>
      <c r="Y42" s="864"/>
      <c r="Z42" s="823"/>
      <c r="AA42" s="861"/>
      <c r="AB42" s="864"/>
      <c r="AC42" s="827"/>
      <c r="AD42" s="823"/>
      <c r="AE42" s="861"/>
      <c r="AF42" s="865"/>
      <c r="AG42" s="823"/>
      <c r="AH42" s="866"/>
      <c r="AI42" s="867"/>
      <c r="AJ42" s="831"/>
    </row>
    <row r="43" spans="1:36" s="821" customFormat="1" ht="15">
      <c r="A43" s="881" t="s">
        <v>260</v>
      </c>
      <c r="B43" s="870">
        <f>C43+D43</f>
        <v>0</v>
      </c>
      <c r="C43" s="882">
        <f>C34+C37+C40</f>
        <v>0</v>
      </c>
      <c r="D43" s="882">
        <f>D34+D37+D40</f>
        <v>0</v>
      </c>
      <c r="E43" s="883">
        <f>E34+E37+E40</f>
        <v>0</v>
      </c>
      <c r="F43" s="873">
        <f>IF(E43=0,0,ROUND(D43/E43/12*1000,0))</f>
        <v>0</v>
      </c>
      <c r="G43" s="870">
        <f>H43+I43</f>
        <v>0</v>
      </c>
      <c r="H43" s="882">
        <f>H34+H37+H40</f>
        <v>0</v>
      </c>
      <c r="I43" s="882">
        <f>I34+I37+I40</f>
        <v>0</v>
      </c>
      <c r="J43" s="883">
        <f>J34+J37+J40</f>
        <v>0</v>
      </c>
      <c r="K43" s="873">
        <f>IF(J43=0,0,ROUND(I43/J43/12*1000,0))</f>
        <v>0</v>
      </c>
      <c r="L43" s="870">
        <f aca="true" t="shared" si="15" ref="L43:Q43">L34+L37+L40</f>
        <v>0</v>
      </c>
      <c r="M43" s="882">
        <f t="shared" si="15"/>
        <v>0</v>
      </c>
      <c r="N43" s="873">
        <f t="shared" si="15"/>
        <v>0</v>
      </c>
      <c r="O43" s="870">
        <f t="shared" si="15"/>
        <v>0</v>
      </c>
      <c r="P43" s="882">
        <f t="shared" si="15"/>
        <v>0</v>
      </c>
      <c r="Q43" s="873">
        <f t="shared" si="15"/>
        <v>0</v>
      </c>
      <c r="R43" s="870">
        <f>S43+T43</f>
        <v>0</v>
      </c>
      <c r="S43" s="882">
        <f>S34+S37+S40</f>
        <v>0</v>
      </c>
      <c r="T43" s="882">
        <f>T34+T37+T40</f>
        <v>0</v>
      </c>
      <c r="U43" s="883">
        <f>U34+U37+U40</f>
        <v>0</v>
      </c>
      <c r="V43" s="873">
        <f>IF(U43=0,0,ROUND(T43/U43/12*1000,0))</f>
        <v>0</v>
      </c>
      <c r="W43" s="870">
        <f aca="true" t="shared" si="16" ref="W43:AB43">W34+W37+W40</f>
        <v>0</v>
      </c>
      <c r="X43" s="882">
        <f t="shared" si="16"/>
        <v>0</v>
      </c>
      <c r="Y43" s="873">
        <f t="shared" si="16"/>
        <v>0</v>
      </c>
      <c r="Z43" s="870">
        <f t="shared" si="16"/>
        <v>0</v>
      </c>
      <c r="AA43" s="882">
        <f t="shared" si="16"/>
        <v>0</v>
      </c>
      <c r="AB43" s="873">
        <f t="shared" si="16"/>
        <v>0</v>
      </c>
      <c r="AC43" s="876"/>
      <c r="AD43" s="870">
        <f aca="true" t="shared" si="17" ref="AD43:AJ43">AD34+AD37+AD40</f>
        <v>0</v>
      </c>
      <c r="AE43" s="882">
        <f t="shared" si="17"/>
        <v>0</v>
      </c>
      <c r="AF43" s="884">
        <f t="shared" si="17"/>
        <v>0</v>
      </c>
      <c r="AG43" s="870">
        <f t="shared" si="17"/>
        <v>0</v>
      </c>
      <c r="AH43" s="885">
        <f t="shared" si="17"/>
        <v>0</v>
      </c>
      <c r="AI43" s="886">
        <f t="shared" si="17"/>
        <v>0</v>
      </c>
      <c r="AJ43" s="887">
        <f t="shared" si="17"/>
        <v>0</v>
      </c>
    </row>
    <row r="44" spans="1:36" s="821" customFormat="1" ht="15">
      <c r="A44" s="888" t="s">
        <v>155</v>
      </c>
      <c r="B44" s="832"/>
      <c r="C44" s="833"/>
      <c r="D44" s="833"/>
      <c r="E44" s="834"/>
      <c r="F44" s="835"/>
      <c r="G44" s="832"/>
      <c r="H44" s="833"/>
      <c r="I44" s="833"/>
      <c r="J44" s="834"/>
      <c r="K44" s="835"/>
      <c r="L44" s="832"/>
      <c r="M44" s="833"/>
      <c r="N44" s="835"/>
      <c r="O44" s="832"/>
      <c r="P44" s="833"/>
      <c r="Q44" s="835"/>
      <c r="R44" s="832"/>
      <c r="S44" s="833"/>
      <c r="T44" s="833"/>
      <c r="U44" s="834"/>
      <c r="V44" s="835"/>
      <c r="W44" s="832"/>
      <c r="X44" s="833"/>
      <c r="Y44" s="835"/>
      <c r="Z44" s="832"/>
      <c r="AA44" s="833"/>
      <c r="AB44" s="835"/>
      <c r="AC44" s="816"/>
      <c r="AD44" s="832"/>
      <c r="AE44" s="833"/>
      <c r="AF44" s="836"/>
      <c r="AG44" s="832"/>
      <c r="AH44" s="837"/>
      <c r="AI44" s="838"/>
      <c r="AJ44" s="839"/>
    </row>
    <row r="45" spans="1:36" s="821" customFormat="1" ht="15">
      <c r="A45" s="889" t="s">
        <v>168</v>
      </c>
      <c r="B45" s="823"/>
      <c r="C45" s="824"/>
      <c r="D45" s="824">
        <f>D36+D39+D42</f>
        <v>0</v>
      </c>
      <c r="E45" s="825">
        <f>E36+E39+E42</f>
        <v>0</v>
      </c>
      <c r="F45" s="826">
        <f>IF(E45=0,0,ROUND(D45/E45/12*1000,0))</f>
        <v>0</v>
      </c>
      <c r="G45" s="823"/>
      <c r="H45" s="824"/>
      <c r="I45" s="824">
        <f>I36+I39+I42</f>
        <v>0</v>
      </c>
      <c r="J45" s="825">
        <f>J36+J39+J42</f>
        <v>0</v>
      </c>
      <c r="K45" s="826">
        <f>IF(J45=0,0,ROUND(I45/J45/12*1000,0))</f>
        <v>0</v>
      </c>
      <c r="L45" s="823"/>
      <c r="M45" s="824">
        <f>M36+M39+M42</f>
        <v>0</v>
      </c>
      <c r="N45" s="826">
        <f>N36+N39+N42</f>
        <v>0</v>
      </c>
      <c r="O45" s="823"/>
      <c r="P45" s="824">
        <f>P36+P39+P42</f>
        <v>0</v>
      </c>
      <c r="Q45" s="826">
        <f>Q36+Q39+Q42</f>
        <v>0</v>
      </c>
      <c r="R45" s="823"/>
      <c r="S45" s="824"/>
      <c r="T45" s="824">
        <f>T36+T39+T42</f>
        <v>0</v>
      </c>
      <c r="U45" s="825">
        <f>U36+U39+U42</f>
        <v>0</v>
      </c>
      <c r="V45" s="826">
        <f>IF(U45=0,0,ROUND(T45/U45/12*1000,0))</f>
        <v>0</v>
      </c>
      <c r="W45" s="823"/>
      <c r="X45" s="824">
        <f>X36+X39+X42</f>
        <v>0</v>
      </c>
      <c r="Y45" s="826">
        <f>Y36+Y39+Y42</f>
        <v>0</v>
      </c>
      <c r="Z45" s="823"/>
      <c r="AA45" s="824">
        <f>AA36+AA39+AA42</f>
        <v>0</v>
      </c>
      <c r="AB45" s="826">
        <f>AB36+AB39+AB42</f>
        <v>0</v>
      </c>
      <c r="AC45" s="827"/>
      <c r="AD45" s="823"/>
      <c r="AE45" s="824">
        <f>AE36+AE39+AE42</f>
        <v>0</v>
      </c>
      <c r="AF45" s="828">
        <f>AF36+AF39+AF42</f>
        <v>0</v>
      </c>
      <c r="AG45" s="823"/>
      <c r="AH45" s="829">
        <f>AH36+AH39+AH42</f>
        <v>0</v>
      </c>
      <c r="AI45" s="830">
        <f>AI36+AI39+AI42</f>
        <v>0</v>
      </c>
      <c r="AJ45" s="831"/>
    </row>
    <row r="46" spans="1:36" s="821" customFormat="1" ht="15.75" thickBot="1">
      <c r="A46" s="263"/>
      <c r="B46" s="890"/>
      <c r="C46" s="891"/>
      <c r="D46" s="891"/>
      <c r="E46" s="892"/>
      <c r="F46" s="893"/>
      <c r="G46" s="890"/>
      <c r="H46" s="891"/>
      <c r="I46" s="891"/>
      <c r="J46" s="892"/>
      <c r="K46" s="893"/>
      <c r="L46" s="890"/>
      <c r="M46" s="891"/>
      <c r="N46" s="893"/>
      <c r="O46" s="890"/>
      <c r="P46" s="891"/>
      <c r="Q46" s="893"/>
      <c r="R46" s="890"/>
      <c r="S46" s="891"/>
      <c r="T46" s="891"/>
      <c r="U46" s="892"/>
      <c r="V46" s="893"/>
      <c r="W46" s="890"/>
      <c r="X46" s="891"/>
      <c r="Y46" s="893"/>
      <c r="Z46" s="890"/>
      <c r="AA46" s="891"/>
      <c r="AB46" s="893"/>
      <c r="AC46" s="894"/>
      <c r="AD46" s="890"/>
      <c r="AE46" s="891"/>
      <c r="AF46" s="895"/>
      <c r="AG46" s="890"/>
      <c r="AH46" s="896"/>
      <c r="AI46" s="897"/>
      <c r="AJ46" s="898"/>
    </row>
    <row r="47" spans="1:36" s="821" customFormat="1" ht="15.75" thickBot="1">
      <c r="A47" s="899" t="s">
        <v>261</v>
      </c>
      <c r="B47" s="900">
        <f>C47+D47</f>
        <v>0</v>
      </c>
      <c r="C47" s="901"/>
      <c r="D47" s="901"/>
      <c r="E47" s="902"/>
      <c r="F47" s="903">
        <f>IF(E47=0,0,ROUND(D47/E47/12*1000,0))</f>
        <v>0</v>
      </c>
      <c r="G47" s="900">
        <f>H47+I47</f>
        <v>0</v>
      </c>
      <c r="H47" s="901"/>
      <c r="I47" s="901"/>
      <c r="J47" s="902"/>
      <c r="K47" s="903">
        <f>IF(J47=0,0,ROUND(I47/J47/12*1000,0))</f>
        <v>0</v>
      </c>
      <c r="L47" s="900"/>
      <c r="M47" s="901"/>
      <c r="N47" s="903"/>
      <c r="O47" s="900"/>
      <c r="P47" s="901"/>
      <c r="Q47" s="903"/>
      <c r="R47" s="900">
        <f>S47+T47</f>
        <v>0</v>
      </c>
      <c r="S47" s="901"/>
      <c r="T47" s="901"/>
      <c r="U47" s="902"/>
      <c r="V47" s="903">
        <f>IF(U47=0,0,ROUND(T47/U47/12*1000,0))</f>
        <v>0</v>
      </c>
      <c r="W47" s="900"/>
      <c r="X47" s="901"/>
      <c r="Y47" s="903"/>
      <c r="Z47" s="900"/>
      <c r="AA47" s="901"/>
      <c r="AB47" s="903"/>
      <c r="AC47" s="904"/>
      <c r="AD47" s="900"/>
      <c r="AE47" s="901"/>
      <c r="AF47" s="905"/>
      <c r="AG47" s="906"/>
      <c r="AH47" s="907"/>
      <c r="AI47" s="908"/>
      <c r="AJ47" s="909"/>
    </row>
    <row r="48" spans="1:36" s="821" customFormat="1" ht="15.75" thickBot="1">
      <c r="A48" s="264"/>
      <c r="B48" s="910"/>
      <c r="C48" s="911"/>
      <c r="D48" s="911"/>
      <c r="E48" s="912"/>
      <c r="F48" s="913"/>
      <c r="G48" s="910"/>
      <c r="H48" s="911"/>
      <c r="I48" s="911"/>
      <c r="J48" s="912"/>
      <c r="K48" s="913"/>
      <c r="L48" s="910"/>
      <c r="M48" s="911"/>
      <c r="N48" s="913"/>
      <c r="O48" s="910"/>
      <c r="P48" s="911"/>
      <c r="Q48" s="913"/>
      <c r="R48" s="910"/>
      <c r="S48" s="911"/>
      <c r="T48" s="911"/>
      <c r="U48" s="912"/>
      <c r="V48" s="913"/>
      <c r="W48" s="910"/>
      <c r="X48" s="911"/>
      <c r="Y48" s="913"/>
      <c r="Z48" s="910"/>
      <c r="AA48" s="911"/>
      <c r="AB48" s="913"/>
      <c r="AC48" s="914"/>
      <c r="AD48" s="910"/>
      <c r="AE48" s="911"/>
      <c r="AF48" s="915"/>
      <c r="AG48" s="910"/>
      <c r="AH48" s="916"/>
      <c r="AI48" s="917"/>
      <c r="AJ48" s="918"/>
    </row>
    <row r="49" spans="1:36" s="821" customFormat="1" ht="15">
      <c r="A49" s="919" t="s">
        <v>161</v>
      </c>
      <c r="B49" s="823">
        <f>C49+D49</f>
        <v>0</v>
      </c>
      <c r="C49" s="824"/>
      <c r="D49" s="824"/>
      <c r="E49" s="825"/>
      <c r="F49" s="826">
        <f>IF(E49=0,0,ROUND(D49/E49/12*1000,0))</f>
        <v>0</v>
      </c>
      <c r="G49" s="823">
        <f>H49+I49</f>
        <v>0</v>
      </c>
      <c r="H49" s="824"/>
      <c r="I49" s="824"/>
      <c r="J49" s="825"/>
      <c r="K49" s="826">
        <f>IF(J49=0,0,ROUND(I49/J49/12*1000,0))</f>
        <v>0</v>
      </c>
      <c r="L49" s="823"/>
      <c r="M49" s="824"/>
      <c r="N49" s="826"/>
      <c r="O49" s="823"/>
      <c r="P49" s="824"/>
      <c r="Q49" s="826"/>
      <c r="R49" s="823">
        <f>S49+T49</f>
        <v>0</v>
      </c>
      <c r="S49" s="824"/>
      <c r="T49" s="824"/>
      <c r="U49" s="825"/>
      <c r="V49" s="826">
        <f>IF(U49=0,0,ROUND(T49/U49/12*1000,0))</f>
        <v>0</v>
      </c>
      <c r="W49" s="823"/>
      <c r="X49" s="824"/>
      <c r="Y49" s="826"/>
      <c r="Z49" s="823"/>
      <c r="AA49" s="824"/>
      <c r="AB49" s="826"/>
      <c r="AC49" s="920">
        <f>AC55</f>
        <v>0</v>
      </c>
      <c r="AD49" s="823"/>
      <c r="AE49" s="824"/>
      <c r="AF49" s="828"/>
      <c r="AG49" s="921"/>
      <c r="AH49" s="922"/>
      <c r="AI49" s="923"/>
      <c r="AJ49" s="831"/>
    </row>
    <row r="50" spans="1:36" s="821" customFormat="1" ht="15">
      <c r="A50" s="498" t="s">
        <v>237</v>
      </c>
      <c r="B50" s="832"/>
      <c r="C50" s="833"/>
      <c r="D50" s="833"/>
      <c r="E50" s="834"/>
      <c r="F50" s="835"/>
      <c r="G50" s="832"/>
      <c r="H50" s="833"/>
      <c r="I50" s="833"/>
      <c r="J50" s="834"/>
      <c r="K50" s="835"/>
      <c r="L50" s="832"/>
      <c r="M50" s="833"/>
      <c r="N50" s="835"/>
      <c r="O50" s="832"/>
      <c r="P50" s="833"/>
      <c r="Q50" s="835"/>
      <c r="R50" s="832"/>
      <c r="S50" s="833"/>
      <c r="T50" s="833"/>
      <c r="U50" s="834"/>
      <c r="V50" s="835"/>
      <c r="W50" s="832"/>
      <c r="X50" s="833"/>
      <c r="Y50" s="835"/>
      <c r="Z50" s="832"/>
      <c r="AA50" s="833"/>
      <c r="AB50" s="835"/>
      <c r="AC50" s="816"/>
      <c r="AD50" s="832"/>
      <c r="AE50" s="833"/>
      <c r="AF50" s="836"/>
      <c r="AG50" s="832"/>
      <c r="AH50" s="837"/>
      <c r="AI50" s="838"/>
      <c r="AJ50" s="839"/>
    </row>
    <row r="51" spans="1:36" s="821" customFormat="1" ht="15" hidden="1">
      <c r="A51" s="498"/>
      <c r="B51" s="832"/>
      <c r="C51" s="924"/>
      <c r="D51" s="924"/>
      <c r="E51" s="925"/>
      <c r="F51" s="835"/>
      <c r="G51" s="832"/>
      <c r="H51" s="924"/>
      <c r="I51" s="924"/>
      <c r="J51" s="925"/>
      <c r="K51" s="835"/>
      <c r="L51" s="926"/>
      <c r="M51" s="924"/>
      <c r="N51" s="927"/>
      <c r="O51" s="926"/>
      <c r="P51" s="924"/>
      <c r="Q51" s="927"/>
      <c r="R51" s="832"/>
      <c r="S51" s="924"/>
      <c r="T51" s="924"/>
      <c r="U51" s="925"/>
      <c r="V51" s="835"/>
      <c r="W51" s="926"/>
      <c r="X51" s="924"/>
      <c r="Y51" s="927"/>
      <c r="Z51" s="926"/>
      <c r="AA51" s="924"/>
      <c r="AB51" s="927"/>
      <c r="AC51" s="816"/>
      <c r="AD51" s="926"/>
      <c r="AE51" s="924"/>
      <c r="AF51" s="928"/>
      <c r="AG51" s="926"/>
      <c r="AH51" s="929"/>
      <c r="AI51" s="930"/>
      <c r="AJ51" s="839"/>
    </row>
    <row r="52" spans="1:36" s="821" customFormat="1" ht="15" hidden="1">
      <c r="A52" s="498"/>
      <c r="B52" s="832"/>
      <c r="C52" s="924"/>
      <c r="D52" s="924"/>
      <c r="E52" s="925"/>
      <c r="F52" s="835"/>
      <c r="G52" s="832"/>
      <c r="H52" s="924"/>
      <c r="I52" s="924"/>
      <c r="J52" s="925"/>
      <c r="K52" s="835"/>
      <c r="L52" s="926"/>
      <c r="M52" s="924"/>
      <c r="N52" s="927"/>
      <c r="O52" s="926"/>
      <c r="P52" s="924"/>
      <c r="Q52" s="927"/>
      <c r="R52" s="832"/>
      <c r="S52" s="924"/>
      <c r="T52" s="924"/>
      <c r="U52" s="925"/>
      <c r="V52" s="835"/>
      <c r="W52" s="926"/>
      <c r="X52" s="924"/>
      <c r="Y52" s="927"/>
      <c r="Z52" s="926"/>
      <c r="AA52" s="924"/>
      <c r="AB52" s="927"/>
      <c r="AC52" s="816"/>
      <c r="AD52" s="926"/>
      <c r="AE52" s="924"/>
      <c r="AF52" s="928"/>
      <c r="AG52" s="926"/>
      <c r="AH52" s="929"/>
      <c r="AI52" s="930"/>
      <c r="AJ52" s="839"/>
    </row>
    <row r="53" spans="1:36" s="821" customFormat="1" ht="15" hidden="1">
      <c r="A53" s="498"/>
      <c r="B53" s="832"/>
      <c r="C53" s="924"/>
      <c r="D53" s="924"/>
      <c r="E53" s="925"/>
      <c r="F53" s="835"/>
      <c r="G53" s="832"/>
      <c r="H53" s="924"/>
      <c r="I53" s="924"/>
      <c r="J53" s="925"/>
      <c r="K53" s="835"/>
      <c r="L53" s="926"/>
      <c r="M53" s="924"/>
      <c r="N53" s="927"/>
      <c r="O53" s="926"/>
      <c r="P53" s="924"/>
      <c r="Q53" s="927"/>
      <c r="R53" s="832"/>
      <c r="S53" s="924"/>
      <c r="T53" s="924"/>
      <c r="U53" s="925"/>
      <c r="V53" s="835"/>
      <c r="W53" s="926"/>
      <c r="X53" s="924"/>
      <c r="Y53" s="927"/>
      <c r="Z53" s="926"/>
      <c r="AA53" s="924"/>
      <c r="AB53" s="927"/>
      <c r="AC53" s="816"/>
      <c r="AD53" s="926"/>
      <c r="AE53" s="924"/>
      <c r="AF53" s="928"/>
      <c r="AG53" s="926"/>
      <c r="AH53" s="929"/>
      <c r="AI53" s="930"/>
      <c r="AJ53" s="839"/>
    </row>
    <row r="54" spans="1:36" s="821" customFormat="1" ht="15" hidden="1">
      <c r="A54" s="255"/>
      <c r="B54" s="832"/>
      <c r="C54" s="833"/>
      <c r="D54" s="833"/>
      <c r="E54" s="834"/>
      <c r="F54" s="835"/>
      <c r="G54" s="832"/>
      <c r="H54" s="833"/>
      <c r="I54" s="833"/>
      <c r="J54" s="834"/>
      <c r="K54" s="835"/>
      <c r="L54" s="832"/>
      <c r="M54" s="833"/>
      <c r="N54" s="835"/>
      <c r="O54" s="832"/>
      <c r="P54" s="833"/>
      <c r="Q54" s="835"/>
      <c r="R54" s="832"/>
      <c r="S54" s="833"/>
      <c r="T54" s="833"/>
      <c r="U54" s="834"/>
      <c r="V54" s="835"/>
      <c r="W54" s="832"/>
      <c r="X54" s="833"/>
      <c r="Y54" s="835"/>
      <c r="Z54" s="832"/>
      <c r="AA54" s="833"/>
      <c r="AB54" s="835"/>
      <c r="AC54" s="816"/>
      <c r="AD54" s="832"/>
      <c r="AE54" s="833"/>
      <c r="AF54" s="836"/>
      <c r="AG54" s="832"/>
      <c r="AH54" s="837"/>
      <c r="AI54" s="838"/>
      <c r="AJ54" s="839"/>
    </row>
    <row r="55" spans="1:36" s="821" customFormat="1" ht="15" hidden="1">
      <c r="A55" s="255" t="s">
        <v>238</v>
      </c>
      <c r="B55" s="840">
        <f>C55+D55</f>
        <v>0</v>
      </c>
      <c r="C55" s="841"/>
      <c r="D55" s="841"/>
      <c r="E55" s="842"/>
      <c r="F55" s="843">
        <f>IF(E55=0,0,ROUND(D55/E55/12*1000,0))</f>
        <v>0</v>
      </c>
      <c r="G55" s="840">
        <f>H55+I55</f>
        <v>0</v>
      </c>
      <c r="H55" s="841"/>
      <c r="I55" s="841"/>
      <c r="J55" s="842"/>
      <c r="K55" s="843">
        <f>IF(J55=0,0,ROUND(I55/J55/12*1000,0))</f>
        <v>0</v>
      </c>
      <c r="L55" s="844"/>
      <c r="M55" s="841"/>
      <c r="N55" s="845"/>
      <c r="O55" s="844"/>
      <c r="P55" s="841"/>
      <c r="Q55" s="845"/>
      <c r="R55" s="840">
        <f>S55+T55</f>
        <v>0</v>
      </c>
      <c r="S55" s="841"/>
      <c r="T55" s="841"/>
      <c r="U55" s="842"/>
      <c r="V55" s="843">
        <f>IF(U55=0,0,ROUND(T55/U55/12*1000,0))</f>
        <v>0</v>
      </c>
      <c r="W55" s="844"/>
      <c r="X55" s="841"/>
      <c r="Y55" s="845"/>
      <c r="Z55" s="844"/>
      <c r="AA55" s="841"/>
      <c r="AB55" s="845"/>
      <c r="AC55" s="931"/>
      <c r="AD55" s="844"/>
      <c r="AE55" s="841"/>
      <c r="AF55" s="847"/>
      <c r="AG55" s="844"/>
      <c r="AH55" s="848"/>
      <c r="AI55" s="849"/>
      <c r="AJ55" s="850"/>
    </row>
    <row r="56" spans="1:36" s="821" customFormat="1" ht="15.75" thickBot="1">
      <c r="A56" s="265"/>
      <c r="B56" s="890"/>
      <c r="C56" s="891"/>
      <c r="D56" s="891"/>
      <c r="E56" s="892"/>
      <c r="F56" s="893"/>
      <c r="G56" s="890"/>
      <c r="H56" s="891"/>
      <c r="I56" s="891"/>
      <c r="J56" s="892"/>
      <c r="K56" s="893"/>
      <c r="L56" s="890"/>
      <c r="M56" s="891"/>
      <c r="N56" s="893"/>
      <c r="O56" s="890"/>
      <c r="P56" s="891"/>
      <c r="Q56" s="893"/>
      <c r="R56" s="890"/>
      <c r="S56" s="891"/>
      <c r="T56" s="891"/>
      <c r="U56" s="892"/>
      <c r="V56" s="893"/>
      <c r="W56" s="890"/>
      <c r="X56" s="891"/>
      <c r="Y56" s="893"/>
      <c r="Z56" s="890"/>
      <c r="AA56" s="891"/>
      <c r="AB56" s="893"/>
      <c r="AC56" s="816"/>
      <c r="AD56" s="890"/>
      <c r="AE56" s="891"/>
      <c r="AF56" s="895"/>
      <c r="AG56" s="890"/>
      <c r="AH56" s="896"/>
      <c r="AI56" s="897"/>
      <c r="AJ56" s="898"/>
    </row>
    <row r="57" spans="1:36" s="821" customFormat="1" ht="15.75" thickTop="1">
      <c r="A57" s="266" t="s">
        <v>162</v>
      </c>
      <c r="B57" s="932"/>
      <c r="C57" s="932"/>
      <c r="D57" s="932"/>
      <c r="E57" s="933"/>
      <c r="F57" s="934"/>
      <c r="G57" s="932"/>
      <c r="H57" s="932"/>
      <c r="I57" s="932"/>
      <c r="J57" s="933"/>
      <c r="K57" s="934"/>
      <c r="L57" s="935"/>
      <c r="M57" s="932"/>
      <c r="N57" s="934"/>
      <c r="O57" s="935"/>
      <c r="P57" s="932"/>
      <c r="Q57" s="934"/>
      <c r="R57" s="932"/>
      <c r="S57" s="932"/>
      <c r="T57" s="932"/>
      <c r="U57" s="933"/>
      <c r="V57" s="934"/>
      <c r="W57" s="935"/>
      <c r="X57" s="932"/>
      <c r="Y57" s="934"/>
      <c r="Z57" s="935"/>
      <c r="AA57" s="932"/>
      <c r="AB57" s="934"/>
      <c r="AC57" s="936"/>
      <c r="AD57" s="935"/>
      <c r="AE57" s="932"/>
      <c r="AF57" s="937"/>
      <c r="AG57" s="935"/>
      <c r="AH57" s="938"/>
      <c r="AI57" s="939"/>
      <c r="AJ57" s="940"/>
    </row>
    <row r="58" spans="1:36" s="821" customFormat="1" ht="15.75">
      <c r="A58" s="267" t="s">
        <v>163</v>
      </c>
      <c r="B58" s="833">
        <f>IF(B13+B49=C58+D58,B13+B49,"chyba")</f>
        <v>582715</v>
      </c>
      <c r="C58" s="833">
        <f>C13+C49</f>
        <v>43786</v>
      </c>
      <c r="D58" s="833">
        <f>D13+D49</f>
        <v>538929</v>
      </c>
      <c r="E58" s="834">
        <f>E13+E49</f>
        <v>1715</v>
      </c>
      <c r="F58" s="835">
        <f>IF(E58=0,0,ROUND(D58/E58/12*1000,0))</f>
        <v>26187</v>
      </c>
      <c r="G58" s="833">
        <f>IF(G13+G49=H58+I58,G13+G49,"chyba")</f>
        <v>654302</v>
      </c>
      <c r="H58" s="833">
        <f>H13+H49</f>
        <v>50268</v>
      </c>
      <c r="I58" s="833">
        <f>I13+I49</f>
        <v>604034</v>
      </c>
      <c r="J58" s="834">
        <f>J13+J49</f>
        <v>1601</v>
      </c>
      <c r="K58" s="835">
        <f>IF(J58=0,0,ROUND(I58/J58/12*1000,0))</f>
        <v>31440</v>
      </c>
      <c r="L58" s="832">
        <f aca="true" t="shared" si="18" ref="L58:Q58">L13+L49</f>
        <v>166.4</v>
      </c>
      <c r="M58" s="833">
        <f t="shared" si="18"/>
        <v>1648.9</v>
      </c>
      <c r="N58" s="835">
        <f t="shared" si="18"/>
        <v>0</v>
      </c>
      <c r="O58" s="832">
        <f t="shared" si="18"/>
        <v>0</v>
      </c>
      <c r="P58" s="833">
        <f t="shared" si="18"/>
        <v>0</v>
      </c>
      <c r="Q58" s="835">
        <f t="shared" si="18"/>
        <v>0</v>
      </c>
      <c r="R58" s="833">
        <f>IF(R13+R49=S58+T58,R13+R49,"chyba")</f>
        <v>626161.88</v>
      </c>
      <c r="S58" s="833">
        <f>S13+S49</f>
        <v>41706.02</v>
      </c>
      <c r="T58" s="833">
        <f>T13+T49</f>
        <v>584455.86</v>
      </c>
      <c r="U58" s="834">
        <f>U13+U49</f>
        <v>1561</v>
      </c>
      <c r="V58" s="835">
        <f>IF(U58=0,0,ROUND(T58/U58/12*1000,0))</f>
        <v>31201</v>
      </c>
      <c r="W58" s="832">
        <f aca="true" t="shared" si="19" ref="W58:AB58">W13+W49</f>
        <v>166.4</v>
      </c>
      <c r="X58" s="833">
        <f t="shared" si="19"/>
        <v>1648.9</v>
      </c>
      <c r="Y58" s="835">
        <f t="shared" si="19"/>
        <v>0</v>
      </c>
      <c r="Z58" s="832">
        <f t="shared" si="19"/>
        <v>0</v>
      </c>
      <c r="AA58" s="833">
        <f t="shared" si="19"/>
        <v>0</v>
      </c>
      <c r="AB58" s="835">
        <f t="shared" si="19"/>
        <v>0</v>
      </c>
      <c r="AC58" s="816">
        <f>AC49</f>
        <v>0</v>
      </c>
      <c r="AD58" s="832">
        <f aca="true" t="shared" si="20" ref="AD58:AJ58">AD13+AD49</f>
        <v>434.7</v>
      </c>
      <c r="AE58" s="833">
        <f t="shared" si="20"/>
        <v>2363.72</v>
      </c>
      <c r="AF58" s="836">
        <f t="shared" si="20"/>
        <v>0</v>
      </c>
      <c r="AG58" s="832">
        <f t="shared" si="20"/>
        <v>0</v>
      </c>
      <c r="AH58" s="837">
        <f t="shared" si="20"/>
        <v>0</v>
      </c>
      <c r="AI58" s="838">
        <f t="shared" si="20"/>
        <v>0</v>
      </c>
      <c r="AJ58" s="839">
        <f t="shared" si="20"/>
        <v>0</v>
      </c>
    </row>
    <row r="59" spans="1:36" s="821" customFormat="1" ht="15.75" thickBot="1">
      <c r="A59" s="268"/>
      <c r="B59" s="941"/>
      <c r="C59" s="941"/>
      <c r="D59" s="941"/>
      <c r="E59" s="942"/>
      <c r="F59" s="943"/>
      <c r="G59" s="941"/>
      <c r="H59" s="941"/>
      <c r="I59" s="941"/>
      <c r="J59" s="942"/>
      <c r="K59" s="943"/>
      <c r="L59" s="944"/>
      <c r="M59" s="941"/>
      <c r="N59" s="943"/>
      <c r="O59" s="944"/>
      <c r="P59" s="941"/>
      <c r="Q59" s="943"/>
      <c r="R59" s="941"/>
      <c r="S59" s="941"/>
      <c r="T59" s="941"/>
      <c r="U59" s="942"/>
      <c r="V59" s="943"/>
      <c r="W59" s="944"/>
      <c r="X59" s="941"/>
      <c r="Y59" s="943"/>
      <c r="Z59" s="944"/>
      <c r="AA59" s="941"/>
      <c r="AB59" s="943"/>
      <c r="AC59" s="945"/>
      <c r="AD59" s="944"/>
      <c r="AE59" s="941"/>
      <c r="AF59" s="946"/>
      <c r="AG59" s="944"/>
      <c r="AH59" s="947"/>
      <c r="AI59" s="948"/>
      <c r="AJ59" s="949"/>
    </row>
    <row r="60" spans="1:37" ht="13.5" thickTop="1">
      <c r="A60" s="64"/>
      <c r="B60" s="950"/>
      <c r="C60" s="950"/>
      <c r="D60" s="950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1:37" s="954" customFormat="1" ht="12.75" hidden="1">
      <c r="A61" s="64"/>
      <c r="B61" s="951">
        <f>'[1]345ČSÚ'!DE75</f>
        <v>582715</v>
      </c>
      <c r="C61" s="951">
        <f>'[1]345ČSÚ'!DF75</f>
        <v>43786</v>
      </c>
      <c r="D61" s="951">
        <f>'[1]345ČSÚ'!DG75</f>
        <v>538929</v>
      </c>
      <c r="E61" s="952">
        <f>'[1]345ČSÚ'!DH75</f>
        <v>1715</v>
      </c>
      <c r="F61" s="952">
        <f>'[1]345ČSÚ'!DI75</f>
        <v>26187.026239067054</v>
      </c>
      <c r="G61" s="951">
        <f>'[2]SUMSchv.o.'!FF34</f>
        <v>654302</v>
      </c>
      <c r="H61" s="951">
        <f>'[2]SUMSchv.o.'!FG34</f>
        <v>50268</v>
      </c>
      <c r="I61" s="951">
        <f>'[2]SUMSchv.o.'!FH34</f>
        <v>604034</v>
      </c>
      <c r="J61" s="952">
        <f>'[2]SUMSchv.o.'!FI34</f>
        <v>1601</v>
      </c>
      <c r="K61" s="952">
        <f>'[2]SUMSchv.o.'!FJ34</f>
        <v>1601</v>
      </c>
      <c r="L61" s="953"/>
      <c r="M61" s="953"/>
      <c r="N61" s="953"/>
      <c r="O61" s="953"/>
      <c r="P61" s="953"/>
      <c r="Q61" s="953"/>
      <c r="R61" s="953"/>
      <c r="S61" s="953"/>
      <c r="T61" s="953"/>
      <c r="U61" s="953"/>
      <c r="V61" s="953"/>
      <c r="W61" s="953"/>
      <c r="X61" s="953"/>
      <c r="Y61" s="953"/>
      <c r="Z61" s="953"/>
      <c r="AA61" s="953"/>
      <c r="AB61" s="953"/>
      <c r="AC61" s="953"/>
      <c r="AD61" s="953"/>
      <c r="AE61" s="953"/>
      <c r="AF61" s="953"/>
      <c r="AG61" s="953"/>
      <c r="AH61" s="953"/>
      <c r="AI61" s="953"/>
      <c r="AJ61" s="953"/>
      <c r="AK61" s="953"/>
    </row>
    <row r="62" spans="1:37" s="954" customFormat="1" ht="12.75" hidden="1">
      <c r="A62" s="64"/>
      <c r="B62" s="951">
        <f aca="true" t="shared" si="21" ref="B62:J62">B58-B61</f>
        <v>0</v>
      </c>
      <c r="C62" s="951">
        <f t="shared" si="21"/>
        <v>0</v>
      </c>
      <c r="D62" s="951">
        <f t="shared" si="21"/>
        <v>0</v>
      </c>
      <c r="E62" s="952">
        <f t="shared" si="21"/>
        <v>0</v>
      </c>
      <c r="F62" s="952">
        <f t="shared" si="21"/>
        <v>-0.026239067054120824</v>
      </c>
      <c r="G62" s="951">
        <f t="shared" si="21"/>
        <v>0</v>
      </c>
      <c r="H62" s="951">
        <f t="shared" si="21"/>
        <v>0</v>
      </c>
      <c r="I62" s="951">
        <f t="shared" si="21"/>
        <v>0</v>
      </c>
      <c r="J62" s="952">
        <f t="shared" si="21"/>
        <v>0</v>
      </c>
      <c r="K62" s="952"/>
      <c r="L62" s="953"/>
      <c r="M62" s="953"/>
      <c r="N62" s="953"/>
      <c r="O62" s="953"/>
      <c r="P62" s="953"/>
      <c r="Q62" s="953"/>
      <c r="R62" s="953"/>
      <c r="S62" s="953"/>
      <c r="T62" s="953"/>
      <c r="U62" s="953"/>
      <c r="V62" s="953"/>
      <c r="W62" s="953"/>
      <c r="X62" s="953"/>
      <c r="Y62" s="953"/>
      <c r="Z62" s="953"/>
      <c r="AA62" s="953"/>
      <c r="AB62" s="953"/>
      <c r="AC62" s="953"/>
      <c r="AD62" s="953"/>
      <c r="AE62" s="953"/>
      <c r="AF62" s="953"/>
      <c r="AG62" s="953"/>
      <c r="AH62" s="953"/>
      <c r="AI62" s="953"/>
      <c r="AJ62" s="953"/>
      <c r="AK62" s="953"/>
    </row>
    <row r="63" spans="1:37" ht="12.75">
      <c r="A63" s="64"/>
      <c r="B63" s="950"/>
      <c r="C63" s="950"/>
      <c r="D63" s="950"/>
      <c r="E63" s="950"/>
      <c r="F63" s="950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1:37" ht="15">
      <c r="A64" s="64"/>
      <c r="B64" s="499" t="s">
        <v>164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2:37" s="224" customFormat="1" ht="15" customHeight="1">
      <c r="B65" s="220" t="s">
        <v>262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F65" s="220"/>
      <c r="AG65" s="220"/>
      <c r="AH65" s="220"/>
      <c r="AI65" s="220"/>
      <c r="AJ65" s="220"/>
      <c r="AK65" s="220"/>
    </row>
    <row r="66" spans="2:37" s="224" customFormat="1" ht="15" customHeight="1">
      <c r="B66" s="220" t="s">
        <v>263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F66" s="220"/>
      <c r="AG66" s="220"/>
      <c r="AH66" s="220"/>
      <c r="AI66" s="220"/>
      <c r="AJ66" s="220"/>
      <c r="AK66" s="220"/>
    </row>
    <row r="67" spans="2:37" s="224" customFormat="1" ht="15" customHeight="1">
      <c r="B67" s="220" t="s">
        <v>165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1"/>
      <c r="AG67" s="220"/>
      <c r="AH67" s="220"/>
      <c r="AI67" s="220"/>
      <c r="AJ67" s="269"/>
      <c r="AK67" s="220"/>
    </row>
    <row r="68" spans="2:37" s="224" customFormat="1" ht="15" customHeight="1">
      <c r="B68" s="220" t="s">
        <v>169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F68" s="221"/>
      <c r="AG68" s="220"/>
      <c r="AH68" s="220"/>
      <c r="AI68" s="220"/>
      <c r="AJ68" s="221"/>
      <c r="AK68" s="220"/>
    </row>
    <row r="69" spans="2:37" s="224" customFormat="1" ht="15" customHeight="1"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F69" s="221"/>
      <c r="AG69" s="220"/>
      <c r="AH69" s="220"/>
      <c r="AI69" s="220"/>
      <c r="AJ69" s="221"/>
      <c r="AK69" s="220"/>
    </row>
    <row r="70" spans="2:37" s="224" customFormat="1" ht="15" customHeight="1">
      <c r="B70" s="220" t="s">
        <v>264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F70" s="222"/>
      <c r="AG70" s="220"/>
      <c r="AH70" s="220"/>
      <c r="AI70" s="220"/>
      <c r="AJ70" s="222"/>
      <c r="AK70" s="220"/>
    </row>
    <row r="71" spans="2:37" s="224" customFormat="1" ht="15" customHeight="1">
      <c r="B71" s="220" t="s">
        <v>265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F71" s="222"/>
      <c r="AG71" s="220"/>
      <c r="AH71" s="220"/>
      <c r="AI71" s="220"/>
      <c r="AJ71" s="222"/>
      <c r="AK71" s="220"/>
    </row>
    <row r="72" spans="2:37" s="224" customFormat="1" ht="15" customHeight="1">
      <c r="B72" s="955" t="s">
        <v>266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F72" s="222"/>
      <c r="AG72" s="220"/>
      <c r="AH72" s="220"/>
      <c r="AI72" s="220"/>
      <c r="AJ72" s="222"/>
      <c r="AK72" s="220"/>
    </row>
    <row r="73" spans="1:37" s="224" customFormat="1" ht="15" customHeight="1">
      <c r="A73" s="223"/>
      <c r="B73" s="955" t="s">
        <v>267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F73" s="222"/>
      <c r="AG73" s="220"/>
      <c r="AH73" s="220"/>
      <c r="AI73" s="220"/>
      <c r="AJ73" s="222"/>
      <c r="AK73" s="220"/>
    </row>
    <row r="74" spans="1:37" s="224" customFormat="1" ht="15" customHeight="1">
      <c r="A74" s="223"/>
      <c r="B74" s="220" t="s">
        <v>268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F74" s="222"/>
      <c r="AG74" s="220"/>
      <c r="AH74" s="220"/>
      <c r="AI74" s="220"/>
      <c r="AJ74" s="222"/>
      <c r="AK74" s="220"/>
    </row>
    <row r="75" spans="2:37" s="224" customFormat="1" ht="15" customHeight="1">
      <c r="B75" s="220" t="s">
        <v>269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F75" s="222"/>
      <c r="AG75" s="220"/>
      <c r="AH75" s="220"/>
      <c r="AI75" s="220"/>
      <c r="AJ75" s="222"/>
      <c r="AK75" s="220"/>
    </row>
    <row r="76" spans="2:37" s="224" customFormat="1" ht="15" customHeight="1">
      <c r="B76" s="220" t="s">
        <v>270</v>
      </c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F76" s="222"/>
      <c r="AG76" s="220"/>
      <c r="AH76" s="220"/>
      <c r="AI76" s="220"/>
      <c r="AJ76" s="222"/>
      <c r="AK76" s="220"/>
    </row>
    <row r="77" spans="1:36" s="223" customFormat="1" ht="15" customHeight="1">
      <c r="A77" s="224"/>
      <c r="B77" s="220" t="s">
        <v>271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</row>
    <row r="78" spans="1:36" s="223" customFormat="1" ht="15" customHeight="1">
      <c r="A78" s="224"/>
      <c r="B78" s="220" t="s">
        <v>302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</row>
    <row r="79" spans="1:36" s="223" customFormat="1" ht="15" customHeight="1">
      <c r="A79" s="224"/>
      <c r="B79" s="220" t="s">
        <v>303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0" spans="1:37" s="224" customFormat="1" ht="15" customHeight="1">
      <c r="A80" s="220"/>
      <c r="B80" s="220" t="s">
        <v>239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F80" s="220"/>
      <c r="AG80" s="220"/>
      <c r="AH80" s="220"/>
      <c r="AI80" s="220"/>
      <c r="AJ80" s="220"/>
      <c r="AK80" s="220"/>
    </row>
    <row r="81" spans="1:37" s="224" customFormat="1" ht="1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F81" s="220"/>
      <c r="AG81" s="220"/>
      <c r="AH81" s="220"/>
      <c r="AI81" s="220"/>
      <c r="AJ81" s="220"/>
      <c r="AK81" s="220"/>
    </row>
    <row r="82" s="224" customFormat="1" ht="15" customHeight="1">
      <c r="B82" s="224" t="s">
        <v>187</v>
      </c>
    </row>
    <row r="83" s="224" customFormat="1" ht="15" customHeight="1">
      <c r="B83" s="220" t="s">
        <v>170</v>
      </c>
    </row>
    <row r="84" spans="2:37" s="224" customFormat="1" ht="15" customHeight="1">
      <c r="B84" s="220" t="s">
        <v>304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</row>
    <row r="85" spans="2:37" s="224" customFormat="1" ht="15" customHeight="1">
      <c r="B85" s="220" t="s">
        <v>305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</row>
    <row r="86" s="224" customFormat="1" ht="15" customHeight="1">
      <c r="B86" s="224" t="s">
        <v>306</v>
      </c>
    </row>
    <row r="87" spans="1:2" s="224" customFormat="1" ht="15" customHeight="1">
      <c r="A87" s="223"/>
      <c r="B87" s="224" t="s">
        <v>307</v>
      </c>
    </row>
    <row r="88" s="224" customFormat="1" ht="15" customHeight="1">
      <c r="A88" s="223"/>
    </row>
    <row r="89" spans="1:15" s="224" customFormat="1" ht="15" customHeight="1">
      <c r="A89" s="227"/>
      <c r="B89" s="224" t="s">
        <v>98</v>
      </c>
      <c r="C89" s="224" t="s">
        <v>308</v>
      </c>
      <c r="H89" s="224" t="s">
        <v>99</v>
      </c>
      <c r="I89" s="224" t="s">
        <v>309</v>
      </c>
      <c r="O89" s="224" t="s">
        <v>341</v>
      </c>
    </row>
    <row r="90" spans="1:8" s="224" customFormat="1" ht="15" customHeight="1">
      <c r="A90" s="227"/>
      <c r="B90" s="224" t="s">
        <v>120</v>
      </c>
      <c r="G90" s="220"/>
      <c r="H90" s="224" t="s">
        <v>120</v>
      </c>
    </row>
    <row r="91" spans="1:3" s="223" customFormat="1" ht="12.75">
      <c r="A91" s="227"/>
      <c r="B91" s="227"/>
      <c r="C91" s="227"/>
    </row>
    <row r="92" spans="1:3" s="223" customFormat="1" ht="12.75">
      <c r="A92" s="227"/>
      <c r="B92" s="227"/>
      <c r="C92" s="227"/>
    </row>
    <row r="93" spans="4:36" ht="15">
      <c r="D93" s="234"/>
      <c r="E93" s="233"/>
      <c r="F93" s="234"/>
      <c r="G93" s="234"/>
      <c r="H93" s="233"/>
      <c r="I93" s="234"/>
      <c r="J93" s="234"/>
      <c r="K93" s="233"/>
      <c r="L93" s="233"/>
      <c r="M93" s="233"/>
      <c r="N93" s="233"/>
      <c r="O93" s="233"/>
      <c r="P93" s="233"/>
      <c r="Q93" s="233"/>
      <c r="R93" s="234"/>
      <c r="S93" s="234"/>
      <c r="T93" s="233"/>
      <c r="U93" s="234"/>
      <c r="V93" s="234"/>
      <c r="W93" s="233"/>
      <c r="X93" s="234"/>
      <c r="Y93" s="234"/>
      <c r="Z93" s="233"/>
      <c r="AA93" s="233"/>
      <c r="AB93" s="233"/>
      <c r="AC93" s="234"/>
      <c r="AD93" s="233"/>
      <c r="AE93" s="234"/>
      <c r="AF93" s="234"/>
      <c r="AG93" s="234"/>
      <c r="AH93" s="234"/>
      <c r="AI93" s="234"/>
      <c r="AJ93" s="234"/>
    </row>
    <row r="95" spans="4:36" ht="15">
      <c r="D95" s="234"/>
      <c r="E95" s="233"/>
      <c r="F95" s="234"/>
      <c r="G95" s="234"/>
      <c r="H95" s="233"/>
      <c r="I95" s="234"/>
      <c r="J95" s="234"/>
      <c r="K95" s="233"/>
      <c r="L95" s="233"/>
      <c r="M95" s="233"/>
      <c r="N95" s="233"/>
      <c r="O95" s="233"/>
      <c r="P95" s="233"/>
      <c r="Q95" s="233"/>
      <c r="R95" s="234"/>
      <c r="S95" s="234"/>
      <c r="T95" s="233"/>
      <c r="U95" s="234"/>
      <c r="V95" s="234"/>
      <c r="W95" s="233"/>
      <c r="X95" s="234"/>
      <c r="Y95" s="234"/>
      <c r="Z95" s="233"/>
      <c r="AA95" s="233"/>
      <c r="AB95" s="233"/>
      <c r="AC95" s="234"/>
      <c r="AD95" s="233"/>
      <c r="AE95" s="234"/>
      <c r="AF95" s="234"/>
      <c r="AG95" s="234"/>
      <c r="AH95" s="234"/>
      <c r="AI95" s="234"/>
      <c r="AJ95" s="225"/>
    </row>
    <row r="96" spans="2:36" ht="15">
      <c r="B96" s="233"/>
      <c r="C96" s="234"/>
      <c r="D96" s="234"/>
      <c r="E96" s="233"/>
      <c r="F96" s="234"/>
      <c r="G96" s="234"/>
      <c r="H96" s="233"/>
      <c r="I96" s="234"/>
      <c r="J96" s="234"/>
      <c r="K96" s="233"/>
      <c r="L96" s="233"/>
      <c r="M96" s="233"/>
      <c r="N96" s="233"/>
      <c r="O96" s="233"/>
      <c r="P96" s="233"/>
      <c r="Q96" s="233"/>
      <c r="R96" s="234"/>
      <c r="S96" s="234"/>
      <c r="T96" s="233"/>
      <c r="U96" s="234"/>
      <c r="V96" s="234"/>
      <c r="W96" s="233"/>
      <c r="X96" s="234"/>
      <c r="Y96" s="234"/>
      <c r="Z96" s="233"/>
      <c r="AA96" s="233"/>
      <c r="AB96" s="233"/>
      <c r="AC96" s="234"/>
      <c r="AD96" s="233"/>
      <c r="AE96" s="234"/>
      <c r="AF96" s="234"/>
      <c r="AG96" s="234"/>
      <c r="AH96" s="234"/>
      <c r="AI96" s="234"/>
      <c r="AJ96" s="225"/>
    </row>
    <row r="97" spans="29:36" ht="15">
      <c r="AC97" s="234"/>
      <c r="AD97" s="233"/>
      <c r="AE97" s="234"/>
      <c r="AF97" s="234"/>
      <c r="AJ97" s="225"/>
    </row>
    <row r="98" spans="2:36" ht="15">
      <c r="B98" s="233"/>
      <c r="C98" s="234"/>
      <c r="D98" s="234"/>
      <c r="E98" s="233"/>
      <c r="F98" s="234"/>
      <c r="G98" s="234"/>
      <c r="H98" s="233"/>
      <c r="I98" s="234"/>
      <c r="J98" s="234"/>
      <c r="K98" s="233"/>
      <c r="L98" s="233"/>
      <c r="M98" s="233"/>
      <c r="N98" s="233"/>
      <c r="O98" s="233"/>
      <c r="P98" s="233"/>
      <c r="Q98" s="233"/>
      <c r="R98" s="234"/>
      <c r="S98" s="234"/>
      <c r="T98" s="233"/>
      <c r="U98" s="234"/>
      <c r="V98" s="234"/>
      <c r="W98" s="233"/>
      <c r="X98" s="234"/>
      <c r="Y98" s="234"/>
      <c r="Z98" s="233"/>
      <c r="AA98" s="233"/>
      <c r="AB98" s="233"/>
      <c r="AC98" s="234"/>
      <c r="AD98" s="233"/>
      <c r="AE98" s="234"/>
      <c r="AF98" s="234"/>
      <c r="AG98" s="234"/>
      <c r="AH98" s="234"/>
      <c r="AI98" s="234"/>
      <c r="AJ98" s="225"/>
    </row>
    <row r="99" spans="2:36" ht="15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</row>
  </sheetData>
  <mergeCells count="6"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1968503937007874" right="0.1968503937007874" top="0.2362204724409449" bottom="0.3937007874015748" header="0.15748031496062992" footer="0"/>
  <pageSetup fitToHeight="0" fitToWidth="0" horizontalDpi="600" verticalDpi="600" orientation="landscape" pageOrder="overThenDown" paperSize="9" scale="53" r:id="rId1"/>
  <headerFooter alignWithMargins="0">
    <oddFooter>&amp;C&amp;P
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15"/>
  <sheetViews>
    <sheetView showGridLines="0" zoomScale="75" zoomScaleNormal="75" workbookViewId="0" topLeftCell="A1">
      <selection activeCell="G25" sqref="G25"/>
    </sheetView>
  </sheetViews>
  <sheetFormatPr defaultColWidth="9.00390625" defaultRowHeight="12.75"/>
  <cols>
    <col min="1" max="1" width="0.37109375" style="7" customWidth="1"/>
    <col min="2" max="2" width="7.375" style="7" customWidth="1"/>
    <col min="3" max="3" width="3.00390625" style="7" customWidth="1"/>
    <col min="4" max="4" width="8.125" style="7" customWidth="1"/>
    <col min="5" max="5" width="7.75390625" style="7" customWidth="1"/>
    <col min="6" max="6" width="8.25390625" style="7" customWidth="1"/>
    <col min="7" max="7" width="44.625" style="7" customWidth="1"/>
    <col min="8" max="8" width="10.75390625" style="7" customWidth="1"/>
    <col min="9" max="9" width="12.125" style="7" customWidth="1"/>
    <col min="10" max="10" width="10.00390625" style="7" customWidth="1"/>
    <col min="11" max="11" width="7.375" style="7" customWidth="1"/>
    <col min="12" max="12" width="10.125" style="7" customWidth="1"/>
    <col min="13" max="13" width="11.875" style="7" customWidth="1"/>
    <col min="14" max="14" width="9.875" style="7" customWidth="1"/>
    <col min="15" max="15" width="7.625" style="7" customWidth="1"/>
    <col min="16" max="16" width="10.75390625" style="7" customWidth="1"/>
    <col min="17" max="17" width="12.00390625" style="7" customWidth="1"/>
    <col min="18" max="18" width="10.125" style="7" customWidth="1"/>
    <col min="19" max="19" width="8.75390625" style="7" customWidth="1"/>
    <col min="20" max="16384" width="7.875" style="7" customWidth="1"/>
  </cols>
  <sheetData>
    <row r="1" spans="2:18" s="215" customFormat="1" ht="23.25" customHeight="1">
      <c r="B1" s="13" t="s">
        <v>335</v>
      </c>
      <c r="R1" s="216" t="s">
        <v>340</v>
      </c>
    </row>
    <row r="2" spans="2:19" s="13" customFormat="1" ht="39" customHeight="1">
      <c r="B2" s="1464" t="s">
        <v>167</v>
      </c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  <c r="P2" s="1465"/>
      <c r="Q2" s="1465"/>
      <c r="R2" s="213" t="s">
        <v>336</v>
      </c>
      <c r="S2" s="217"/>
    </row>
    <row r="3" spans="2:19" ht="20.25" customHeight="1">
      <c r="B3" s="208"/>
      <c r="C3" s="214"/>
      <c r="D3" s="8"/>
      <c r="E3" s="8"/>
      <c r="F3" s="8"/>
      <c r="G3" s="12"/>
      <c r="H3" s="12"/>
      <c r="I3" s="12"/>
      <c r="J3" s="8"/>
      <c r="K3" s="8"/>
      <c r="L3" s="8"/>
      <c r="M3" s="8"/>
      <c r="S3" s="10"/>
    </row>
    <row r="4" spans="2:19" ht="31.5" customHeight="1">
      <c r="B4" s="574" t="s">
        <v>311</v>
      </c>
      <c r="C4" s="208"/>
      <c r="H4" s="9"/>
      <c r="R4" s="197" t="s">
        <v>101</v>
      </c>
      <c r="S4" s="11"/>
    </row>
    <row r="5" spans="2:19" s="2" customFormat="1" ht="48" customHeight="1">
      <c r="B5" s="208"/>
      <c r="C5" s="16"/>
      <c r="D5" s="200"/>
      <c r="E5" s="200"/>
      <c r="F5" s="200"/>
      <c r="G5" s="200"/>
      <c r="H5" s="560" t="s">
        <v>103</v>
      </c>
      <c r="I5" s="561"/>
      <c r="J5" s="562"/>
      <c r="K5" s="571"/>
      <c r="L5" s="573" t="s">
        <v>122</v>
      </c>
      <c r="M5" s="564"/>
      <c r="N5" s="564"/>
      <c r="O5" s="563"/>
      <c r="P5" s="573" t="s">
        <v>123</v>
      </c>
      <c r="Q5" s="564"/>
      <c r="R5" s="564"/>
      <c r="S5" s="563"/>
    </row>
    <row r="6" spans="2:19" s="2" customFormat="1" ht="32.25" customHeight="1">
      <c r="B6" s="551" t="s">
        <v>102</v>
      </c>
      <c r="C6" s="4"/>
      <c r="D6" s="551" t="s">
        <v>105</v>
      </c>
      <c r="E6" s="554"/>
      <c r="F6" s="554"/>
      <c r="G6" s="554"/>
      <c r="H6" s="1453" t="s">
        <v>94</v>
      </c>
      <c r="I6" s="1454"/>
      <c r="J6" s="565" t="s">
        <v>337</v>
      </c>
      <c r="K6" s="565" t="s">
        <v>84</v>
      </c>
      <c r="L6" s="1453" t="s">
        <v>94</v>
      </c>
      <c r="M6" s="1454"/>
      <c r="N6" s="572" t="s">
        <v>337</v>
      </c>
      <c r="O6" s="565" t="s">
        <v>84</v>
      </c>
      <c r="P6" s="1453" t="s">
        <v>94</v>
      </c>
      <c r="Q6" s="1454"/>
      <c r="R6" s="572" t="s">
        <v>337</v>
      </c>
      <c r="S6" s="565" t="s">
        <v>84</v>
      </c>
    </row>
    <row r="7" spans="2:19" s="2" customFormat="1" ht="30" customHeight="1">
      <c r="B7" s="552" t="s">
        <v>104</v>
      </c>
      <c r="C7" s="553"/>
      <c r="D7" s="555"/>
      <c r="E7" s="556"/>
      <c r="F7" s="557"/>
      <c r="G7" s="558"/>
      <c r="H7" s="559" t="s">
        <v>338</v>
      </c>
      <c r="I7" s="575" t="s">
        <v>339</v>
      </c>
      <c r="J7" s="559" t="s">
        <v>89</v>
      </c>
      <c r="K7" s="559" t="s">
        <v>89</v>
      </c>
      <c r="L7" s="576" t="s">
        <v>338</v>
      </c>
      <c r="M7" s="546" t="s">
        <v>339</v>
      </c>
      <c r="N7" s="559" t="s">
        <v>89</v>
      </c>
      <c r="O7" s="559" t="s">
        <v>89</v>
      </c>
      <c r="P7" s="576" t="s">
        <v>338</v>
      </c>
      <c r="Q7" s="546" t="s">
        <v>339</v>
      </c>
      <c r="R7" s="559" t="s">
        <v>89</v>
      </c>
      <c r="S7" s="559" t="s">
        <v>89</v>
      </c>
    </row>
    <row r="8" spans="2:19" s="547" customFormat="1" ht="45" customHeight="1">
      <c r="B8" s="548" t="s">
        <v>312</v>
      </c>
      <c r="C8" s="548"/>
      <c r="D8" s="549"/>
      <c r="E8" s="549"/>
      <c r="F8" s="549"/>
      <c r="G8" s="549"/>
      <c r="H8" s="549"/>
      <c r="I8" s="549"/>
      <c r="J8" s="549"/>
      <c r="K8" s="550"/>
      <c r="L8" s="549"/>
      <c r="M8" s="549"/>
      <c r="N8" s="549"/>
      <c r="O8" s="550"/>
      <c r="P8" s="549"/>
      <c r="Q8" s="549"/>
      <c r="R8" s="549"/>
      <c r="S8" s="550"/>
    </row>
    <row r="9" spans="2:19" s="194" customFormat="1" ht="21" customHeight="1">
      <c r="B9" s="1466">
        <v>145010</v>
      </c>
      <c r="C9" s="1452"/>
      <c r="D9" s="566" t="s">
        <v>313</v>
      </c>
      <c r="E9" s="566"/>
      <c r="F9" s="566"/>
      <c r="G9" s="566"/>
      <c r="H9" s="566">
        <v>25300</v>
      </c>
      <c r="I9" s="566">
        <v>6499</v>
      </c>
      <c r="J9" s="566">
        <v>3583</v>
      </c>
      <c r="K9" s="567">
        <v>55.13</v>
      </c>
      <c r="L9" s="566">
        <v>104700</v>
      </c>
      <c r="M9" s="566">
        <v>161090</v>
      </c>
      <c r="N9" s="566">
        <v>150198</v>
      </c>
      <c r="O9" s="567">
        <v>93.2</v>
      </c>
      <c r="P9" s="566">
        <v>130000</v>
      </c>
      <c r="Q9" s="566">
        <v>167589</v>
      </c>
      <c r="R9" s="566">
        <v>153781</v>
      </c>
      <c r="S9" s="568">
        <v>91.76</v>
      </c>
    </row>
    <row r="10" spans="2:19" s="194" customFormat="1" ht="18.75" customHeight="1">
      <c r="B10" s="569" t="s">
        <v>119</v>
      </c>
      <c r="C10" s="570"/>
      <c r="D10" s="566"/>
      <c r="E10" s="566"/>
      <c r="F10" s="566"/>
      <c r="G10" s="566"/>
      <c r="H10" s="577">
        <v>25300</v>
      </c>
      <c r="I10" s="577">
        <v>6499</v>
      </c>
      <c r="J10" s="577">
        <v>3583</v>
      </c>
      <c r="K10" s="578">
        <v>55.13</v>
      </c>
      <c r="L10" s="577">
        <v>104700</v>
      </c>
      <c r="M10" s="577">
        <v>161090</v>
      </c>
      <c r="N10" s="577">
        <v>150198</v>
      </c>
      <c r="O10" s="578">
        <v>93.2</v>
      </c>
      <c r="P10" s="577">
        <v>130000</v>
      </c>
      <c r="Q10" s="577">
        <v>167589</v>
      </c>
      <c r="R10" s="577">
        <v>153781</v>
      </c>
      <c r="S10" s="579">
        <v>91.8</v>
      </c>
    </row>
    <row r="11" spans="2:19" s="194" customFormat="1" ht="15" customHeight="1">
      <c r="B11" s="198"/>
      <c r="C11" s="195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2:19" s="194" customFormat="1" ht="220.5" customHeight="1">
      <c r="B12" s="198"/>
      <c r="C12" s="195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2:19" s="194" customFormat="1" ht="15" customHeight="1">
      <c r="B13" s="198"/>
      <c r="C13" s="195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</row>
    <row r="14" spans="2:16" s="194" customFormat="1" ht="15" customHeight="1">
      <c r="B14" s="194" t="s">
        <v>343</v>
      </c>
      <c r="H14" s="194" t="s">
        <v>342</v>
      </c>
      <c r="P14" s="194" t="s">
        <v>341</v>
      </c>
    </row>
    <row r="15" spans="2:8" s="194" customFormat="1" ht="15" customHeight="1">
      <c r="B15" s="194" t="s">
        <v>120</v>
      </c>
      <c r="H15" s="194" t="s">
        <v>120</v>
      </c>
    </row>
    <row r="16" s="194" customFormat="1" ht="15" customHeight="1"/>
    <row r="17" s="194" customFormat="1" ht="15" customHeight="1"/>
    <row r="18" s="194" customFormat="1" ht="15" customHeight="1"/>
    <row r="19" s="194" customFormat="1" ht="15" customHeight="1"/>
    <row r="20" s="194" customFormat="1" ht="15" customHeight="1"/>
    <row r="21" s="194" customFormat="1" ht="15" customHeight="1"/>
    <row r="22" s="194" customFormat="1" ht="15" customHeight="1"/>
    <row r="23" s="194" customFormat="1" ht="15" customHeight="1"/>
    <row r="24" s="194" customFormat="1" ht="15" customHeight="1"/>
    <row r="25" s="194" customFormat="1" ht="15" customHeight="1"/>
    <row r="26" s="194" customFormat="1" ht="15" customHeight="1"/>
    <row r="27" s="194" customFormat="1" ht="15" customHeight="1"/>
    <row r="28" s="194" customFormat="1" ht="15" customHeight="1"/>
    <row r="29" s="194" customFormat="1" ht="1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mergeCells count="5">
    <mergeCell ref="B2:Q2"/>
    <mergeCell ref="B9:C9"/>
    <mergeCell ref="H6:I6"/>
    <mergeCell ref="L6:M6"/>
    <mergeCell ref="P6:Q6"/>
  </mergeCells>
  <printOptions horizontalCentered="1"/>
  <pageMargins left="0.3937007874015748" right="0.3937007874015748" top="1.299212598425197" bottom="0.984251968503937" header="0.5118110236220472" footer="0.5118110236220472"/>
  <pageSetup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selection activeCell="H25" sqref="H25"/>
    </sheetView>
  </sheetViews>
  <sheetFormatPr defaultColWidth="9.00390625" defaultRowHeight="12.75"/>
  <cols>
    <col min="1" max="1" width="3.375" style="1133" customWidth="1"/>
    <col min="2" max="2" width="34.125" style="1133" customWidth="1"/>
    <col min="3" max="3" width="14.00390625" style="1133" customWidth="1"/>
    <col min="4" max="4" width="13.625" style="1133" customWidth="1"/>
    <col min="5" max="5" width="14.75390625" style="1133" customWidth="1"/>
    <col min="6" max="6" width="14.00390625" style="1133" customWidth="1"/>
    <col min="7" max="7" width="15.625" style="1133" customWidth="1"/>
    <col min="8" max="8" width="10.25390625" style="1133" customWidth="1"/>
    <col min="9" max="9" width="8.00390625" style="1133" customWidth="1"/>
    <col min="10" max="10" width="6.75390625" style="1133" customWidth="1"/>
    <col min="11" max="11" width="7.125" style="1133" customWidth="1"/>
    <col min="12" max="12" width="6.875" style="1133" customWidth="1"/>
    <col min="13" max="16384" width="9.125" style="1133" customWidth="1"/>
  </cols>
  <sheetData>
    <row r="1" spans="2:10" s="1124" customFormat="1" ht="15.75">
      <c r="B1" s="1125"/>
      <c r="E1" s="1126"/>
      <c r="J1" s="1127"/>
    </row>
    <row r="2" spans="3:10" s="1124" customFormat="1" ht="15.75">
      <c r="C2" s="1128"/>
      <c r="D2" s="1128"/>
      <c r="E2" s="1128"/>
      <c r="G2" s="1129"/>
      <c r="H2" s="1129" t="s">
        <v>189</v>
      </c>
      <c r="I2" s="1128"/>
      <c r="J2" s="1128"/>
    </row>
    <row r="3" spans="2:12" s="1124" customFormat="1" ht="16.5">
      <c r="B3" s="1441" t="s">
        <v>272</v>
      </c>
      <c r="C3" s="1441"/>
      <c r="D3" s="1441"/>
      <c r="E3" s="1441"/>
      <c r="F3" s="1441"/>
      <c r="G3" s="1441"/>
      <c r="H3" s="1123"/>
      <c r="I3" s="1123"/>
      <c r="J3" s="1123"/>
      <c r="K3" s="1123"/>
      <c r="L3" s="1130"/>
    </row>
    <row r="4" spans="2:12" s="1124" customFormat="1" ht="5.25" customHeight="1">
      <c r="B4" s="1442"/>
      <c r="C4" s="1443"/>
      <c r="D4" s="1443"/>
      <c r="E4" s="1443"/>
      <c r="F4" s="1443"/>
      <c r="G4" s="1443"/>
      <c r="H4" s="1131"/>
      <c r="I4" s="1123"/>
      <c r="J4" s="1123"/>
      <c r="K4" s="1123"/>
      <c r="L4" s="1130"/>
    </row>
    <row r="5" spans="2:12" s="1124" customFormat="1" ht="12.75" customHeight="1">
      <c r="B5" s="1132" t="s">
        <v>311</v>
      </c>
      <c r="C5" s="1122"/>
      <c r="D5" s="1122"/>
      <c r="E5" s="1122"/>
      <c r="F5" s="1122"/>
      <c r="G5" s="1122"/>
      <c r="H5" s="1131"/>
      <c r="I5" s="1123"/>
      <c r="J5" s="1123"/>
      <c r="K5" s="1123"/>
      <c r="L5" s="1130"/>
    </row>
    <row r="6" spans="2:10" ht="16.5" customHeight="1">
      <c r="B6" s="1134" t="s">
        <v>312</v>
      </c>
      <c r="C6" s="1135"/>
      <c r="D6" s="1136"/>
      <c r="E6" s="1136"/>
      <c r="F6" s="1432"/>
      <c r="G6" s="1432"/>
      <c r="H6" s="1137" t="s">
        <v>83</v>
      </c>
      <c r="I6" s="1136"/>
      <c r="J6" s="1136"/>
    </row>
    <row r="7" spans="2:12" ht="12.75">
      <c r="B7" s="1440" t="s">
        <v>273</v>
      </c>
      <c r="C7" s="1138" t="s">
        <v>274</v>
      </c>
      <c r="D7" s="1444" t="s">
        <v>275</v>
      </c>
      <c r="E7" s="1445"/>
      <c r="F7" s="1445"/>
      <c r="G7" s="1433"/>
      <c r="H7" s="1139"/>
      <c r="I7" s="1140"/>
      <c r="J7" s="1140"/>
      <c r="K7" s="1140"/>
      <c r="L7" s="1140"/>
    </row>
    <row r="8" spans="2:12" ht="12.75">
      <c r="B8" s="1430"/>
      <c r="C8" s="1141" t="s">
        <v>276</v>
      </c>
      <c r="D8" s="1434"/>
      <c r="E8" s="1435"/>
      <c r="F8" s="1435"/>
      <c r="G8" s="1436"/>
      <c r="H8" s="1142" t="s">
        <v>242</v>
      </c>
      <c r="I8" s="1143"/>
      <c r="J8" s="1144"/>
      <c r="K8" s="1144"/>
      <c r="L8" s="1144"/>
    </row>
    <row r="9" spans="2:12" ht="12.75">
      <c r="B9" s="1430"/>
      <c r="C9" s="1141" t="s">
        <v>166</v>
      </c>
      <c r="D9" s="1437"/>
      <c r="E9" s="1438"/>
      <c r="F9" s="1438"/>
      <c r="G9" s="1439"/>
      <c r="H9" s="1145"/>
      <c r="I9" s="1146"/>
      <c r="J9" s="1146"/>
      <c r="K9" s="1146"/>
      <c r="L9" s="1146"/>
    </row>
    <row r="10" spans="2:12" ht="21.75">
      <c r="B10" s="1431"/>
      <c r="C10" s="1148" t="s">
        <v>277</v>
      </c>
      <c r="D10" s="1149" t="s">
        <v>278</v>
      </c>
      <c r="E10" s="1149" t="s">
        <v>279</v>
      </c>
      <c r="F10" s="1150" t="s">
        <v>280</v>
      </c>
      <c r="G10" s="1151" t="s">
        <v>281</v>
      </c>
      <c r="H10" s="1152" t="s">
        <v>282</v>
      </c>
      <c r="I10" s="1146"/>
      <c r="J10" s="1146"/>
      <c r="K10" s="1146"/>
      <c r="L10" s="1146"/>
    </row>
    <row r="11" spans="2:12" ht="12.75">
      <c r="B11" s="1147"/>
      <c r="C11" s="1153">
        <v>1</v>
      </c>
      <c r="D11" s="1153">
        <v>2</v>
      </c>
      <c r="E11" s="1153">
        <v>3</v>
      </c>
      <c r="F11" s="1154">
        <v>4</v>
      </c>
      <c r="G11" s="1155">
        <v>5</v>
      </c>
      <c r="H11" s="1156">
        <v>6</v>
      </c>
      <c r="I11" s="1157"/>
      <c r="J11" s="1157"/>
      <c r="K11" s="1157"/>
      <c r="L11" s="1157"/>
    </row>
    <row r="12" spans="2:12" s="1158" customFormat="1" ht="24.75" customHeight="1">
      <c r="B12" s="1159" t="s">
        <v>283</v>
      </c>
      <c r="C12" s="1160">
        <v>59043.61</v>
      </c>
      <c r="D12" s="1161">
        <v>26195.09</v>
      </c>
      <c r="E12" s="1161">
        <v>0</v>
      </c>
      <c r="F12" s="1162">
        <v>0</v>
      </c>
      <c r="G12" s="1160">
        <v>0</v>
      </c>
      <c r="H12" s="1161">
        <v>32848.52</v>
      </c>
      <c r="I12" s="1163"/>
      <c r="J12" s="1163"/>
      <c r="K12" s="1163"/>
      <c r="L12" s="1163"/>
    </row>
    <row r="13" spans="2:13" ht="16.5" customHeight="1">
      <c r="B13" s="1164" t="s">
        <v>284</v>
      </c>
      <c r="C13" s="1165">
        <v>1014.29</v>
      </c>
      <c r="D13" s="1166">
        <v>1014.29</v>
      </c>
      <c r="E13" s="1166">
        <v>0</v>
      </c>
      <c r="F13" s="1167">
        <v>0</v>
      </c>
      <c r="G13" s="1168">
        <v>0</v>
      </c>
      <c r="H13" s="1168">
        <v>0</v>
      </c>
      <c r="I13" s="1169"/>
      <c r="J13" s="1169"/>
      <c r="K13" s="1169"/>
      <c r="L13" s="1169"/>
      <c r="M13" s="1170"/>
    </row>
    <row r="14" spans="2:13" ht="27.75" customHeight="1">
      <c r="B14" s="1171" t="s">
        <v>285</v>
      </c>
      <c r="C14" s="1165">
        <v>1126.31</v>
      </c>
      <c r="D14" s="1166">
        <v>1126.31</v>
      </c>
      <c r="E14" s="1166">
        <v>0</v>
      </c>
      <c r="F14" s="1167">
        <v>0</v>
      </c>
      <c r="G14" s="1168">
        <v>0</v>
      </c>
      <c r="H14" s="1168">
        <v>0</v>
      </c>
      <c r="I14" s="1169"/>
      <c r="J14" s="1169"/>
      <c r="K14" s="1169"/>
      <c r="L14" s="1169"/>
      <c r="M14" s="1170"/>
    </row>
    <row r="15" spans="2:13" ht="16.5" customHeight="1">
      <c r="B15" s="1171" t="s">
        <v>173</v>
      </c>
      <c r="C15" s="1165">
        <v>1126.31</v>
      </c>
      <c r="D15" s="1166">
        <v>1126.31</v>
      </c>
      <c r="E15" s="1166">
        <v>0</v>
      </c>
      <c r="F15" s="1167">
        <v>0</v>
      </c>
      <c r="G15" s="1168">
        <v>0</v>
      </c>
      <c r="H15" s="1168">
        <v>0</v>
      </c>
      <c r="I15" s="1169"/>
      <c r="J15" s="1169"/>
      <c r="K15" s="1169"/>
      <c r="L15" s="1169"/>
      <c r="M15" s="1170"/>
    </row>
    <row r="16" spans="2:12" ht="17.25" customHeight="1">
      <c r="B16" s="1171" t="s">
        <v>286</v>
      </c>
      <c r="C16" s="1165">
        <v>34019.34</v>
      </c>
      <c r="D16" s="1168">
        <v>4488.55</v>
      </c>
      <c r="E16" s="1168">
        <v>0</v>
      </c>
      <c r="F16" s="1172">
        <v>0</v>
      </c>
      <c r="G16" s="1168">
        <v>0</v>
      </c>
      <c r="H16" s="1168">
        <v>29530.79</v>
      </c>
      <c r="I16" s="1169"/>
      <c r="J16" s="1169"/>
      <c r="K16" s="1169"/>
      <c r="L16" s="1169"/>
    </row>
    <row r="17" spans="2:12" s="1158" customFormat="1" ht="18" customHeight="1">
      <c r="B17" s="1173" t="s">
        <v>287</v>
      </c>
      <c r="C17" s="1160">
        <v>24912.25</v>
      </c>
      <c r="D17" s="1160">
        <v>21594.52</v>
      </c>
      <c r="E17" s="1160">
        <v>0</v>
      </c>
      <c r="F17" s="1174">
        <v>0</v>
      </c>
      <c r="G17" s="1160">
        <v>0</v>
      </c>
      <c r="H17" s="1160">
        <v>3317.73</v>
      </c>
      <c r="I17" s="1163"/>
      <c r="J17" s="1163"/>
      <c r="K17" s="1163"/>
      <c r="L17" s="1163"/>
    </row>
    <row r="18" spans="2:12" s="1158" customFormat="1" ht="10.5" customHeight="1">
      <c r="B18" s="1175"/>
      <c r="C18" s="1176"/>
      <c r="D18" s="1176"/>
      <c r="E18" s="1176"/>
      <c r="F18" s="1176"/>
      <c r="G18" s="1176"/>
      <c r="H18" s="1176"/>
      <c r="I18" s="1176"/>
      <c r="J18" s="1176"/>
      <c r="K18" s="1176"/>
      <c r="L18" s="1176"/>
    </row>
    <row r="19" spans="2:12" ht="15.75" customHeight="1">
      <c r="B19" s="1133" t="s">
        <v>288</v>
      </c>
      <c r="D19" s="1133" t="s">
        <v>289</v>
      </c>
      <c r="E19" s="1133" t="s">
        <v>290</v>
      </c>
      <c r="G19" s="1133" t="s">
        <v>291</v>
      </c>
      <c r="L19" s="1177"/>
    </row>
    <row r="20" spans="2:12" ht="12.75">
      <c r="B20" s="1133" t="s">
        <v>292</v>
      </c>
      <c r="D20" s="1133" t="s">
        <v>293</v>
      </c>
      <c r="E20" s="1177">
        <v>274052241</v>
      </c>
      <c r="L20" s="1177"/>
    </row>
    <row r="21" spans="3:12" ht="9" customHeight="1">
      <c r="C21" s="1178"/>
      <c r="L21" s="1177"/>
    </row>
    <row r="22" ht="12.75">
      <c r="B22" s="1158" t="s">
        <v>294</v>
      </c>
    </row>
    <row r="23" spans="2:12" ht="12.75">
      <c r="B23" s="1448" t="s">
        <v>295</v>
      </c>
      <c r="C23" s="1449"/>
      <c r="D23" s="1449"/>
      <c r="E23" s="1449"/>
      <c r="F23" s="1449"/>
      <c r="G23" s="1449"/>
      <c r="H23" s="1179"/>
      <c r="I23" s="1179"/>
      <c r="J23" s="1179"/>
      <c r="K23" s="1179"/>
      <c r="L23" s="1179"/>
    </row>
    <row r="24" spans="2:12" ht="12.75">
      <c r="B24" s="1448" t="s">
        <v>296</v>
      </c>
      <c r="C24" s="1449"/>
      <c r="D24" s="1449"/>
      <c r="E24" s="1449"/>
      <c r="F24" s="1449"/>
      <c r="G24" s="1449"/>
      <c r="H24" s="1179"/>
      <c r="I24" s="1179"/>
      <c r="J24" s="1179"/>
      <c r="K24" s="1179"/>
      <c r="L24" s="1179"/>
    </row>
    <row r="25" spans="2:12" ht="14.25" customHeight="1">
      <c r="B25" s="1450" t="s">
        <v>297</v>
      </c>
      <c r="C25" s="1451"/>
      <c r="D25" s="1451"/>
      <c r="E25" s="1451"/>
      <c r="F25" s="1451"/>
      <c r="G25" s="1451"/>
      <c r="H25" s="1180"/>
      <c r="I25" s="1180"/>
      <c r="J25" s="1180"/>
      <c r="K25" s="1180"/>
      <c r="L25" s="1180"/>
    </row>
    <row r="26" spans="2:12" ht="12.75">
      <c r="B26" s="1448" t="s">
        <v>298</v>
      </c>
      <c r="C26" s="1449"/>
      <c r="D26" s="1449"/>
      <c r="E26" s="1449"/>
      <c r="F26" s="1449"/>
      <c r="G26" s="1449"/>
      <c r="H26" s="1179"/>
      <c r="I26" s="1179"/>
      <c r="J26" s="1179"/>
      <c r="K26" s="1179"/>
      <c r="L26" s="1179"/>
    </row>
    <row r="27" spans="2:12" ht="12.75">
      <c r="B27" s="1448" t="s">
        <v>299</v>
      </c>
      <c r="C27" s="1449"/>
      <c r="D27" s="1449"/>
      <c r="E27" s="1449"/>
      <c r="F27" s="1449"/>
      <c r="G27" s="1449"/>
      <c r="H27" s="1179"/>
      <c r="I27" s="1179"/>
      <c r="J27" s="1179"/>
      <c r="K27" s="1179"/>
      <c r="L27" s="1179"/>
    </row>
    <row r="28" spans="2:12" ht="12.75">
      <c r="B28" s="1446" t="s">
        <v>300</v>
      </c>
      <c r="C28" s="1446"/>
      <c r="D28" s="1446"/>
      <c r="E28" s="1446"/>
      <c r="F28" s="1446"/>
      <c r="G28" s="1446"/>
      <c r="H28" s="1446"/>
      <c r="I28" s="270"/>
      <c r="J28" s="270"/>
      <c r="K28" s="270"/>
      <c r="L28" s="270"/>
    </row>
    <row r="29" spans="2:12" ht="15" customHeight="1">
      <c r="B29" s="1447" t="s">
        <v>301</v>
      </c>
      <c r="C29" s="1447"/>
      <c r="D29" s="1447"/>
      <c r="E29" s="1447"/>
      <c r="F29" s="1447"/>
      <c r="G29" s="1181"/>
      <c r="H29" s="1181"/>
      <c r="I29" s="1181"/>
      <c r="J29" s="1181"/>
      <c r="K29" s="1181"/>
      <c r="L29" s="1181"/>
    </row>
    <row r="30" spans="2:12" ht="12.75">
      <c r="B30" s="1182"/>
      <c r="C30" s="270"/>
      <c r="D30" s="270"/>
      <c r="E30" s="270"/>
      <c r="F30" s="270"/>
      <c r="G30" s="270"/>
      <c r="H30" s="270"/>
      <c r="I30" s="270"/>
      <c r="J30" s="270"/>
      <c r="K30" s="270"/>
      <c r="L30" s="270"/>
    </row>
    <row r="31" spans="2:12" ht="12.75">
      <c r="B31" s="1182"/>
      <c r="C31" s="270"/>
      <c r="D31" s="270"/>
      <c r="E31" s="270"/>
      <c r="F31" s="270"/>
      <c r="G31" s="270"/>
      <c r="H31" s="270"/>
      <c r="I31" s="270"/>
      <c r="J31" s="270"/>
      <c r="K31" s="270"/>
      <c r="L31" s="270"/>
    </row>
    <row r="32" spans="2:12" ht="12.75">
      <c r="B32" s="1182"/>
      <c r="C32" s="270"/>
      <c r="D32" s="270"/>
      <c r="E32" s="270"/>
      <c r="F32" s="270"/>
      <c r="G32" s="270"/>
      <c r="H32" s="270"/>
      <c r="I32" s="270"/>
      <c r="J32" s="270"/>
      <c r="K32" s="270"/>
      <c r="L32" s="270"/>
    </row>
    <row r="33" spans="2:12" ht="12.75">
      <c r="B33" s="1182"/>
      <c r="C33" s="270"/>
      <c r="D33" s="270"/>
      <c r="E33" s="270"/>
      <c r="F33" s="270"/>
      <c r="G33" s="270"/>
      <c r="H33" s="270"/>
      <c r="I33" s="270"/>
      <c r="J33" s="270"/>
      <c r="K33" s="270"/>
      <c r="L33" s="270"/>
    </row>
    <row r="34" spans="2:12" ht="12.75">
      <c r="B34" s="1182"/>
      <c r="C34" s="270"/>
      <c r="D34" s="270"/>
      <c r="E34" s="270"/>
      <c r="F34" s="270"/>
      <c r="G34" s="270"/>
      <c r="H34" s="270"/>
      <c r="I34" s="270"/>
      <c r="J34" s="270"/>
      <c r="K34" s="270"/>
      <c r="L34" s="270"/>
    </row>
  </sheetData>
  <mergeCells count="12">
    <mergeCell ref="B3:G3"/>
    <mergeCell ref="B4:G4"/>
    <mergeCell ref="D7:G9"/>
    <mergeCell ref="B24:G24"/>
    <mergeCell ref="B23:G23"/>
    <mergeCell ref="B7:B10"/>
    <mergeCell ref="F6:G6"/>
    <mergeCell ref="B25:G25"/>
    <mergeCell ref="B28:H28"/>
    <mergeCell ref="B29:F29"/>
    <mergeCell ref="B26:G26"/>
    <mergeCell ref="B27:G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124"/>
  <sheetViews>
    <sheetView zoomScale="65" zoomScaleNormal="65" workbookViewId="0" topLeftCell="A8">
      <selection activeCell="L102" sqref="L101:L102"/>
    </sheetView>
  </sheetViews>
  <sheetFormatPr defaultColWidth="9.00390625" defaultRowHeight="12.75"/>
  <cols>
    <col min="1" max="2" width="2.375" style="272" customWidth="1"/>
    <col min="3" max="3" width="45.00390625" style="272" customWidth="1"/>
    <col min="4" max="4" width="13.00390625" style="272" customWidth="1"/>
    <col min="5" max="5" width="14.00390625" style="272" customWidth="1"/>
    <col min="6" max="6" width="13.625" style="272" customWidth="1"/>
    <col min="7" max="7" width="13.125" style="272" customWidth="1"/>
    <col min="8" max="8" width="14.00390625" style="272" customWidth="1"/>
    <col min="9" max="9" width="13.75390625" style="272" customWidth="1"/>
    <col min="10" max="10" width="13.875" style="272" customWidth="1"/>
    <col min="11" max="11" width="13.625" style="272" customWidth="1"/>
    <col min="12" max="13" width="14.25390625" style="272" customWidth="1"/>
    <col min="14" max="14" width="14.875" style="272" customWidth="1"/>
    <col min="15" max="15" width="15.625" style="272" customWidth="1"/>
    <col min="16" max="16" width="12.00390625" style="272" customWidth="1"/>
    <col min="17" max="17" width="12.875" style="272" customWidth="1"/>
    <col min="18" max="18" width="11.125" style="272" customWidth="1"/>
    <col min="19" max="19" width="5.375" style="272" customWidth="1"/>
    <col min="20" max="16384" width="9.125" style="272" customWidth="1"/>
  </cols>
  <sheetData>
    <row r="1" spans="4:11" ht="15.75" hidden="1">
      <c r="D1" s="273"/>
      <c r="E1" s="273"/>
      <c r="F1" s="273"/>
      <c r="G1" s="273"/>
      <c r="H1" s="273"/>
      <c r="I1" s="273"/>
      <c r="J1" s="273"/>
      <c r="K1" s="273"/>
    </row>
    <row r="2" spans="4:11" ht="63" customHeight="1">
      <c r="D2" s="273"/>
      <c r="E2" s="273"/>
      <c r="F2" s="273"/>
      <c r="G2" s="273"/>
      <c r="H2" s="273"/>
      <c r="I2" s="273"/>
      <c r="J2" s="273"/>
      <c r="K2" s="273"/>
    </row>
    <row r="3" spans="3:18" ht="18" customHeight="1">
      <c r="C3" s="274" t="s">
        <v>311</v>
      </c>
      <c r="D3" s="273"/>
      <c r="E3" s="273"/>
      <c r="F3" s="273"/>
      <c r="G3" s="273"/>
      <c r="H3" s="273"/>
      <c r="I3" s="273"/>
      <c r="J3" s="273"/>
      <c r="K3" s="273"/>
      <c r="Q3" s="1468" t="s">
        <v>191</v>
      </c>
      <c r="R3" s="1468"/>
    </row>
    <row r="4" spans="3:18" ht="18" customHeight="1">
      <c r="C4" s="274" t="s">
        <v>344</v>
      </c>
      <c r="D4" s="273"/>
      <c r="E4" s="273"/>
      <c r="F4" s="273"/>
      <c r="G4" s="273"/>
      <c r="H4" s="273"/>
      <c r="I4" s="273"/>
      <c r="J4" s="273"/>
      <c r="K4" s="273"/>
      <c r="Q4" s="275"/>
      <c r="R4" s="275"/>
    </row>
    <row r="5" spans="3:17" ht="30" customHeight="1">
      <c r="C5" s="1470" t="s">
        <v>244</v>
      </c>
      <c r="D5" s="1471"/>
      <c r="E5" s="1471"/>
      <c r="F5" s="1471"/>
      <c r="G5" s="1471"/>
      <c r="H5" s="1471"/>
      <c r="I5" s="1471"/>
      <c r="J5" s="1471"/>
      <c r="K5" s="1471"/>
      <c r="L5" s="1471"/>
      <c r="M5" s="1471"/>
      <c r="N5" s="1471"/>
      <c r="O5" s="1471"/>
      <c r="P5" s="1471"/>
      <c r="Q5" s="1471"/>
    </row>
    <row r="6" spans="3:17" ht="20.25" customHeight="1">
      <c r="C6" s="500"/>
      <c r="D6" s="501"/>
      <c r="E6" s="501"/>
      <c r="F6" s="1490" t="s">
        <v>243</v>
      </c>
      <c r="G6" s="1490"/>
      <c r="H6" s="1490"/>
      <c r="I6" s="1490"/>
      <c r="J6" s="1490"/>
      <c r="K6" s="1490"/>
      <c r="L6" s="501"/>
      <c r="M6" s="501"/>
      <c r="N6" s="501"/>
      <c r="O6" s="501"/>
      <c r="P6" s="501"/>
      <c r="Q6" s="501"/>
    </row>
    <row r="7" spans="3:18" ht="17.25" customHeight="1" thickBot="1"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7"/>
      <c r="Q7" s="276"/>
      <c r="R7" s="273" t="s">
        <v>118</v>
      </c>
    </row>
    <row r="8" spans="3:18" ht="18" customHeight="1">
      <c r="C8" s="1472" t="s">
        <v>192</v>
      </c>
      <c r="D8" s="1475" t="s">
        <v>193</v>
      </c>
      <c r="E8" s="1476"/>
      <c r="F8" s="1476"/>
      <c r="G8" s="1476"/>
      <c r="H8" s="1476"/>
      <c r="I8" s="1477"/>
      <c r="J8" s="1475" t="s">
        <v>319</v>
      </c>
      <c r="K8" s="1476"/>
      <c r="L8" s="1476"/>
      <c r="M8" s="1480" t="s">
        <v>195</v>
      </c>
      <c r="N8" s="1476"/>
      <c r="O8" s="1477"/>
      <c r="P8" s="1483" t="s">
        <v>95</v>
      </c>
      <c r="Q8" s="1476"/>
      <c r="R8" s="1477"/>
    </row>
    <row r="9" spans="3:18" ht="15.75" customHeight="1">
      <c r="C9" s="1473"/>
      <c r="D9" s="1484" t="s">
        <v>87</v>
      </c>
      <c r="E9" s="1485"/>
      <c r="F9" s="1486"/>
      <c r="G9" s="1487" t="s">
        <v>88</v>
      </c>
      <c r="H9" s="1488"/>
      <c r="I9" s="1489"/>
      <c r="J9" s="1478"/>
      <c r="K9" s="1479"/>
      <c r="L9" s="1479"/>
      <c r="M9" s="1481"/>
      <c r="N9" s="1479"/>
      <c r="O9" s="1482"/>
      <c r="P9" s="1479"/>
      <c r="Q9" s="1479"/>
      <c r="R9" s="1482"/>
    </row>
    <row r="10" spans="3:18" ht="48" customHeight="1">
      <c r="C10" s="1473"/>
      <c r="D10" s="280" t="s">
        <v>196</v>
      </c>
      <c r="E10" s="281" t="s">
        <v>197</v>
      </c>
      <c r="F10" s="282" t="s">
        <v>166</v>
      </c>
      <c r="G10" s="283" t="s">
        <v>196</v>
      </c>
      <c r="H10" s="281" t="s">
        <v>197</v>
      </c>
      <c r="I10" s="284" t="s">
        <v>166</v>
      </c>
      <c r="J10" s="280" t="s">
        <v>196</v>
      </c>
      <c r="K10" s="281" t="s">
        <v>197</v>
      </c>
      <c r="L10" s="285" t="s">
        <v>166</v>
      </c>
      <c r="M10" s="286" t="s">
        <v>196</v>
      </c>
      <c r="N10" s="281" t="s">
        <v>197</v>
      </c>
      <c r="O10" s="284" t="s">
        <v>166</v>
      </c>
      <c r="P10" s="280" t="s">
        <v>196</v>
      </c>
      <c r="Q10" s="281" t="s">
        <v>197</v>
      </c>
      <c r="R10" s="287" t="s">
        <v>166</v>
      </c>
    </row>
    <row r="11" spans="3:20" ht="12.75" customHeight="1" thickBot="1">
      <c r="C11" s="1474"/>
      <c r="D11" s="288">
        <v>1</v>
      </c>
      <c r="E11" s="289">
        <v>2</v>
      </c>
      <c r="F11" s="290">
        <v>3</v>
      </c>
      <c r="G11" s="288">
        <v>4</v>
      </c>
      <c r="H11" s="289">
        <v>5</v>
      </c>
      <c r="I11" s="291">
        <v>6</v>
      </c>
      <c r="J11" s="288">
        <v>7</v>
      </c>
      <c r="K11" s="289">
        <v>8</v>
      </c>
      <c r="L11" s="290">
        <v>9</v>
      </c>
      <c r="M11" s="292">
        <v>10</v>
      </c>
      <c r="N11" s="290">
        <v>11</v>
      </c>
      <c r="O11" s="291">
        <v>12</v>
      </c>
      <c r="P11" s="293" t="s">
        <v>198</v>
      </c>
      <c r="Q11" s="290" t="s">
        <v>199</v>
      </c>
      <c r="R11" s="291" t="s">
        <v>200</v>
      </c>
      <c r="S11" s="294"/>
      <c r="T11" s="294"/>
    </row>
    <row r="12" spans="3:18" s="295" customFormat="1" ht="19.5" customHeight="1" thickBot="1">
      <c r="C12" s="1491" t="s">
        <v>201</v>
      </c>
      <c r="D12" s="1492"/>
      <c r="E12" s="1492"/>
      <c r="F12" s="1492"/>
      <c r="G12" s="1492"/>
      <c r="H12" s="1492"/>
      <c r="I12" s="1492"/>
      <c r="J12" s="1492"/>
      <c r="K12" s="1492"/>
      <c r="L12" s="1492"/>
      <c r="M12" s="1492"/>
      <c r="N12" s="1492"/>
      <c r="O12" s="1492"/>
      <c r="P12" s="1492"/>
      <c r="Q12" s="1492"/>
      <c r="R12" s="1493"/>
    </row>
    <row r="13" spans="3:18" ht="19.5" customHeight="1">
      <c r="C13" s="397" t="s">
        <v>315</v>
      </c>
      <c r="D13" s="1055">
        <v>1360</v>
      </c>
      <c r="E13" s="1056"/>
      <c r="F13" s="1056">
        <v>1360</v>
      </c>
      <c r="G13" s="1056">
        <v>1360</v>
      </c>
      <c r="H13" s="1056"/>
      <c r="I13" s="1057">
        <v>1360</v>
      </c>
      <c r="J13" s="1055">
        <v>1351.03</v>
      </c>
      <c r="K13" s="1056"/>
      <c r="L13" s="1057">
        <v>1351.03</v>
      </c>
      <c r="M13" s="1058">
        <v>1351.03</v>
      </c>
      <c r="N13" s="1056"/>
      <c r="O13" s="1059">
        <v>1351.03</v>
      </c>
      <c r="P13" s="1060">
        <f>J13/G13</f>
        <v>0.9934044117647058</v>
      </c>
      <c r="Q13" s="1061"/>
      <c r="R13" s="1062">
        <f>L13/I13</f>
        <v>0.9934044117647058</v>
      </c>
    </row>
    <row r="14" spans="3:18" ht="19.5" customHeight="1">
      <c r="C14" s="525" t="s">
        <v>317</v>
      </c>
      <c r="D14" s="1063"/>
      <c r="E14" s="1064"/>
      <c r="F14" s="1011"/>
      <c r="G14" s="1011"/>
      <c r="H14" s="1011"/>
      <c r="I14" s="1065"/>
      <c r="J14" s="1010"/>
      <c r="K14" s="1011">
        <v>168.03</v>
      </c>
      <c r="L14" s="1065">
        <v>168.03</v>
      </c>
      <c r="M14" s="1066"/>
      <c r="N14" s="1011"/>
      <c r="O14" s="1067"/>
      <c r="P14" s="1068"/>
      <c r="Q14" s="1069"/>
      <c r="R14" s="1070"/>
    </row>
    <row r="15" spans="3:18" ht="19.5" customHeight="1" thickBot="1">
      <c r="C15" s="526"/>
      <c r="D15" s="1016"/>
      <c r="E15" s="1017"/>
      <c r="F15" s="1071"/>
      <c r="G15" s="1071"/>
      <c r="H15" s="1071"/>
      <c r="I15" s="1072"/>
      <c r="J15" s="1073"/>
      <c r="K15" s="1071"/>
      <c r="L15" s="1072"/>
      <c r="M15" s="1074"/>
      <c r="N15" s="1071"/>
      <c r="O15" s="1075"/>
      <c r="P15" s="1076"/>
      <c r="Q15" s="1077"/>
      <c r="R15" s="1078"/>
    </row>
    <row r="16" spans="3:18" s="322" customFormat="1" ht="19.5" customHeight="1" thickBot="1">
      <c r="C16" s="1491" t="s">
        <v>202</v>
      </c>
      <c r="D16" s="1492"/>
      <c r="E16" s="1492"/>
      <c r="F16" s="1492"/>
      <c r="G16" s="1492"/>
      <c r="H16" s="1492"/>
      <c r="I16" s="1492"/>
      <c r="J16" s="1492"/>
      <c r="K16" s="1492"/>
      <c r="L16" s="1492"/>
      <c r="M16" s="1492"/>
      <c r="N16" s="1492"/>
      <c r="O16" s="1492"/>
      <c r="P16" s="1492"/>
      <c r="Q16" s="1492"/>
      <c r="R16" s="1493"/>
    </row>
    <row r="17" spans="3:18" ht="19.5" customHeight="1">
      <c r="C17" s="383" t="s">
        <v>346</v>
      </c>
      <c r="D17" s="1034">
        <v>0</v>
      </c>
      <c r="E17" s="1035">
        <v>0</v>
      </c>
      <c r="F17" s="1035">
        <f>SUM(D17:E17)</f>
        <v>0</v>
      </c>
      <c r="G17" s="1035">
        <v>7029</v>
      </c>
      <c r="H17" s="1035">
        <v>41977</v>
      </c>
      <c r="I17" s="1036">
        <f>SUM(G17:H17)</f>
        <v>49006</v>
      </c>
      <c r="J17" s="1034">
        <v>5698.09</v>
      </c>
      <c r="K17" s="1035">
        <v>32289.18</v>
      </c>
      <c r="L17" s="1037">
        <f>SUM(J17:K17)</f>
        <v>37987.270000000004</v>
      </c>
      <c r="M17" s="1038">
        <v>4386.51</v>
      </c>
      <c r="N17" s="1035">
        <v>24856.87</v>
      </c>
      <c r="O17" s="1036">
        <f>SUM(M17:N17)</f>
        <v>29243.379999999997</v>
      </c>
      <c r="P17" s="1039">
        <f aca="true" t="shared" si="0" ref="P17:R18">J17/G17</f>
        <v>0.8106544316403471</v>
      </c>
      <c r="Q17" s="1040">
        <f t="shared" si="0"/>
        <v>0.7692112347237773</v>
      </c>
      <c r="R17" s="1041">
        <f t="shared" si="0"/>
        <v>0.7751554911643473</v>
      </c>
    </row>
    <row r="18" spans="3:18" ht="19.5" customHeight="1">
      <c r="C18" s="527" t="s">
        <v>317</v>
      </c>
      <c r="D18" s="996">
        <v>6157</v>
      </c>
      <c r="E18" s="997">
        <v>15649</v>
      </c>
      <c r="F18" s="997">
        <f>SUM(D18:E18)</f>
        <v>21806</v>
      </c>
      <c r="G18" s="997">
        <v>6772</v>
      </c>
      <c r="H18" s="997">
        <v>15649</v>
      </c>
      <c r="I18" s="1042">
        <f>SUM(G18:H18)</f>
        <v>22421</v>
      </c>
      <c r="J18" s="996">
        <v>6009.11</v>
      </c>
      <c r="K18" s="997">
        <v>12165.3</v>
      </c>
      <c r="L18" s="998">
        <f>SUM(J18:K18)</f>
        <v>18174.41</v>
      </c>
      <c r="M18" s="1043">
        <v>5099.56</v>
      </c>
      <c r="N18" s="997">
        <v>9360.44</v>
      </c>
      <c r="O18" s="1042">
        <f>SUM(M18:N18)</f>
        <v>14460</v>
      </c>
      <c r="P18" s="1044">
        <f t="shared" si="0"/>
        <v>0.8873464264619019</v>
      </c>
      <c r="Q18" s="1045">
        <f t="shared" si="0"/>
        <v>0.7773851364304428</v>
      </c>
      <c r="R18" s="1046">
        <f t="shared" si="0"/>
        <v>0.8105976539851032</v>
      </c>
    </row>
    <row r="19" spans="3:18" ht="19.5" customHeight="1" thickBot="1">
      <c r="C19" s="526" t="s">
        <v>318</v>
      </c>
      <c r="D19" s="1047"/>
      <c r="E19" s="1048"/>
      <c r="F19" s="1048"/>
      <c r="G19" s="1048"/>
      <c r="H19" s="1048"/>
      <c r="I19" s="1049"/>
      <c r="J19" s="1047"/>
      <c r="K19" s="1048">
        <v>3424.22</v>
      </c>
      <c r="L19" s="1050">
        <f>SUM(J19:K19)</f>
        <v>3424.22</v>
      </c>
      <c r="M19" s="1051"/>
      <c r="N19" s="1048"/>
      <c r="O19" s="1049"/>
      <c r="P19" s="1052"/>
      <c r="Q19" s="1053"/>
      <c r="R19" s="1054"/>
    </row>
    <row r="20" spans="3:18" ht="19.5" customHeight="1" thickBot="1">
      <c r="C20" s="528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30"/>
      <c r="Q20" s="530"/>
      <c r="R20" s="531"/>
    </row>
    <row r="21" spans="3:18" s="322" customFormat="1" ht="19.5" customHeight="1" thickBot="1">
      <c r="C21" s="1491" t="s">
        <v>203</v>
      </c>
      <c r="D21" s="1492"/>
      <c r="E21" s="1492"/>
      <c r="F21" s="1492"/>
      <c r="G21" s="1492"/>
      <c r="H21" s="1492"/>
      <c r="I21" s="1492"/>
      <c r="J21" s="1492"/>
      <c r="K21" s="1492"/>
      <c r="L21" s="1492"/>
      <c r="M21" s="1492"/>
      <c r="N21" s="1492"/>
      <c r="O21" s="1492"/>
      <c r="P21" s="1492"/>
      <c r="Q21" s="1492"/>
      <c r="R21" s="1493"/>
    </row>
    <row r="22" spans="3:18" ht="19.5" customHeight="1">
      <c r="C22" s="296"/>
      <c r="D22" s="297"/>
      <c r="E22" s="298"/>
      <c r="F22" s="298"/>
      <c r="G22" s="298"/>
      <c r="H22" s="298"/>
      <c r="I22" s="301"/>
      <c r="J22" s="297"/>
      <c r="K22" s="298"/>
      <c r="L22" s="299"/>
      <c r="M22" s="300"/>
      <c r="N22" s="298"/>
      <c r="O22" s="301"/>
      <c r="P22" s="302"/>
      <c r="Q22" s="303"/>
      <c r="R22" s="304"/>
    </row>
    <row r="23" spans="3:18" ht="19.5" customHeight="1">
      <c r="C23" s="309"/>
      <c r="D23" s="310"/>
      <c r="E23" s="311"/>
      <c r="F23" s="311"/>
      <c r="G23" s="311"/>
      <c r="H23" s="311"/>
      <c r="I23" s="314"/>
      <c r="J23" s="310"/>
      <c r="K23" s="311"/>
      <c r="L23" s="312"/>
      <c r="M23" s="313"/>
      <c r="N23" s="311"/>
      <c r="O23" s="314"/>
      <c r="P23" s="315"/>
      <c r="Q23" s="316"/>
      <c r="R23" s="317"/>
    </row>
    <row r="24" spans="3:18" ht="19.5" customHeight="1">
      <c r="C24" s="309"/>
      <c r="D24" s="310"/>
      <c r="E24" s="311"/>
      <c r="F24" s="311"/>
      <c r="G24" s="311"/>
      <c r="H24" s="311"/>
      <c r="I24" s="314"/>
      <c r="J24" s="310"/>
      <c r="K24" s="311"/>
      <c r="L24" s="312"/>
      <c r="M24" s="313"/>
      <c r="N24" s="311"/>
      <c r="O24" s="314"/>
      <c r="P24" s="315"/>
      <c r="Q24" s="316"/>
      <c r="R24" s="317"/>
    </row>
    <row r="25" spans="3:18" ht="19.5" customHeight="1" thickBot="1">
      <c r="C25" s="331"/>
      <c r="D25" s="332"/>
      <c r="E25" s="333"/>
      <c r="F25" s="333"/>
      <c r="G25" s="333"/>
      <c r="H25" s="333"/>
      <c r="I25" s="334"/>
      <c r="J25" s="332"/>
      <c r="K25" s="333"/>
      <c r="L25" s="335"/>
      <c r="M25" s="336"/>
      <c r="N25" s="333"/>
      <c r="O25" s="334"/>
      <c r="P25" s="337"/>
      <c r="Q25" s="338"/>
      <c r="R25" s="339"/>
    </row>
    <row r="26" ht="8.25" customHeight="1" thickBot="1"/>
    <row r="27" spans="3:18" ht="19.5" customHeight="1">
      <c r="C27" s="340" t="s">
        <v>204</v>
      </c>
      <c r="D27" s="341">
        <f>D13+D14+D15+D17+D18+D19</f>
        <v>7517</v>
      </c>
      <c r="E27" s="342">
        <f aca="true" t="shared" si="1" ref="E27:O27">E13+E14+E15+E17+E18+E19</f>
        <v>15649</v>
      </c>
      <c r="F27" s="342">
        <f t="shared" si="1"/>
        <v>23166</v>
      </c>
      <c r="G27" s="342">
        <f t="shared" si="1"/>
        <v>15161</v>
      </c>
      <c r="H27" s="342">
        <f t="shared" si="1"/>
        <v>57626</v>
      </c>
      <c r="I27" s="343">
        <f t="shared" si="1"/>
        <v>72787</v>
      </c>
      <c r="J27" s="341">
        <f t="shared" si="1"/>
        <v>13058.23</v>
      </c>
      <c r="K27" s="980">
        <f t="shared" si="1"/>
        <v>48046.729999999996</v>
      </c>
      <c r="L27" s="342">
        <f t="shared" si="1"/>
        <v>61104.96000000001</v>
      </c>
      <c r="M27" s="342">
        <f t="shared" si="1"/>
        <v>10837.1</v>
      </c>
      <c r="N27" s="342">
        <f t="shared" si="1"/>
        <v>34217.31</v>
      </c>
      <c r="O27" s="343">
        <f t="shared" si="1"/>
        <v>45054.409999999996</v>
      </c>
      <c r="P27" s="978">
        <f>J27/G27</f>
        <v>0.8613040036936878</v>
      </c>
      <c r="Q27" s="972">
        <f>K27/H27</f>
        <v>0.833768264325131</v>
      </c>
      <c r="R27" s="973">
        <f>L27/I27</f>
        <v>0.8395037575391211</v>
      </c>
    </row>
    <row r="28" spans="3:18" ht="17.25" customHeight="1" hidden="1">
      <c r="C28" s="1494"/>
      <c r="D28" s="1495"/>
      <c r="E28" s="1495"/>
      <c r="F28" s="1495"/>
      <c r="G28" s="1495"/>
      <c r="H28" s="1495"/>
      <c r="I28" s="1495"/>
      <c r="J28" s="1496"/>
      <c r="K28" s="1496"/>
      <c r="L28" s="1496"/>
      <c r="M28" s="345"/>
      <c r="N28" s="345"/>
      <c r="O28" s="971"/>
      <c r="P28" s="974"/>
      <c r="Q28" s="974"/>
      <c r="R28" s="975"/>
    </row>
    <row r="29" spans="3:18" ht="19.5" customHeight="1">
      <c r="C29" s="347" t="s">
        <v>124</v>
      </c>
      <c r="D29" s="348"/>
      <c r="E29" s="349"/>
      <c r="F29" s="349"/>
      <c r="G29" s="349"/>
      <c r="H29" s="349"/>
      <c r="I29" s="350"/>
      <c r="J29" s="351"/>
      <c r="K29" s="352"/>
      <c r="L29" s="983"/>
      <c r="M29" s="984"/>
      <c r="N29" s="985"/>
      <c r="O29" s="986"/>
      <c r="P29" s="979"/>
      <c r="Q29" s="976"/>
      <c r="R29" s="977"/>
    </row>
    <row r="30" spans="3:18" ht="19.5" customHeight="1">
      <c r="C30" s="309" t="s">
        <v>205</v>
      </c>
      <c r="D30" s="356"/>
      <c r="E30" s="352"/>
      <c r="F30" s="352"/>
      <c r="G30" s="352"/>
      <c r="H30" s="352"/>
      <c r="I30" s="357"/>
      <c r="J30" s="982"/>
      <c r="K30" s="981"/>
      <c r="L30" s="987"/>
      <c r="M30" s="988"/>
      <c r="N30" s="989"/>
      <c r="O30" s="987"/>
      <c r="P30" s="990"/>
      <c r="Q30" s="991"/>
      <c r="R30" s="992"/>
    </row>
    <row r="31" spans="3:18" ht="19.5" customHeight="1">
      <c r="C31" s="309" t="s">
        <v>206</v>
      </c>
      <c r="D31" s="996">
        <v>0</v>
      </c>
      <c r="E31" s="997">
        <v>0</v>
      </c>
      <c r="F31" s="997">
        <f>SUM(D31:E31)</f>
        <v>0</v>
      </c>
      <c r="G31" s="997">
        <v>7029</v>
      </c>
      <c r="H31" s="997">
        <v>41977</v>
      </c>
      <c r="I31" s="1042">
        <f>SUM(G31:H31)</f>
        <v>49006</v>
      </c>
      <c r="J31" s="996">
        <v>5698.09</v>
      </c>
      <c r="K31" s="997">
        <v>32289.18</v>
      </c>
      <c r="L31" s="998">
        <f>SUM(J31:K31)</f>
        <v>37987.270000000004</v>
      </c>
      <c r="M31" s="1043">
        <v>4386.51</v>
      </c>
      <c r="N31" s="997">
        <v>24856.87</v>
      </c>
      <c r="O31" s="1042">
        <f>SUM(M31:N31)</f>
        <v>29243.379999999997</v>
      </c>
      <c r="P31" s="1044">
        <f>J31/G31</f>
        <v>0.8106544316403471</v>
      </c>
      <c r="Q31" s="1045">
        <f>K31/H31</f>
        <v>0.7692112347237773</v>
      </c>
      <c r="R31" s="1046">
        <f>L31/I31</f>
        <v>0.7751554911643473</v>
      </c>
    </row>
    <row r="32" spans="3:18" ht="19.5" customHeight="1">
      <c r="C32" s="309" t="s">
        <v>207</v>
      </c>
      <c r="D32" s="1006"/>
      <c r="E32" s="1007"/>
      <c r="F32" s="1007"/>
      <c r="G32" s="1007"/>
      <c r="H32" s="1007"/>
      <c r="I32" s="1079"/>
      <c r="J32" s="1080"/>
      <c r="K32" s="1007"/>
      <c r="L32" s="1081"/>
      <c r="M32" s="1082"/>
      <c r="N32" s="1008"/>
      <c r="O32" s="1081"/>
      <c r="P32" s="1083"/>
      <c r="Q32" s="1084"/>
      <c r="R32" s="1085"/>
    </row>
    <row r="33" spans="3:18" ht="19.5" customHeight="1">
      <c r="C33" s="359" t="s">
        <v>208</v>
      </c>
      <c r="D33" s="1010">
        <v>1360</v>
      </c>
      <c r="E33" s="1011"/>
      <c r="F33" s="1011">
        <v>1360</v>
      </c>
      <c r="G33" s="1011">
        <v>1360</v>
      </c>
      <c r="H33" s="1011"/>
      <c r="I33" s="1065">
        <v>1360</v>
      </c>
      <c r="J33" s="1010">
        <v>1351.03</v>
      </c>
      <c r="K33" s="1011"/>
      <c r="L33" s="1065">
        <v>1351.03</v>
      </c>
      <c r="M33" s="1066">
        <v>1351.03</v>
      </c>
      <c r="N33" s="1011"/>
      <c r="O33" s="1067">
        <v>1351.03</v>
      </c>
      <c r="P33" s="1086">
        <f>J33/G33</f>
        <v>0.9934044117647058</v>
      </c>
      <c r="Q33" s="1087"/>
      <c r="R33" s="1012">
        <f>L33/I33</f>
        <v>0.9934044117647058</v>
      </c>
    </row>
    <row r="34" spans="3:18" ht="19.5" customHeight="1">
      <c r="C34" s="309" t="s">
        <v>209</v>
      </c>
      <c r="D34" s="1010">
        <f>D14+D18</f>
        <v>6157</v>
      </c>
      <c r="E34" s="1011">
        <f aca="true" t="shared" si="2" ref="E34:R34">E14+E18</f>
        <v>15649</v>
      </c>
      <c r="F34" s="1011">
        <f t="shared" si="2"/>
        <v>21806</v>
      </c>
      <c r="G34" s="1011">
        <f t="shared" si="2"/>
        <v>6772</v>
      </c>
      <c r="H34" s="1011">
        <f t="shared" si="2"/>
        <v>15649</v>
      </c>
      <c r="I34" s="1067">
        <f t="shared" si="2"/>
        <v>22421</v>
      </c>
      <c r="J34" s="1010">
        <f t="shared" si="2"/>
        <v>6009.11</v>
      </c>
      <c r="K34" s="1011">
        <f t="shared" si="2"/>
        <v>12333.33</v>
      </c>
      <c r="L34" s="1011">
        <f t="shared" si="2"/>
        <v>18342.44</v>
      </c>
      <c r="M34" s="1011">
        <f t="shared" si="2"/>
        <v>5099.56</v>
      </c>
      <c r="N34" s="1011">
        <f t="shared" si="2"/>
        <v>9360.44</v>
      </c>
      <c r="O34" s="1067">
        <f t="shared" si="2"/>
        <v>14460</v>
      </c>
      <c r="P34" s="1088">
        <f t="shared" si="2"/>
        <v>0.8873464264619019</v>
      </c>
      <c r="Q34" s="1087">
        <f t="shared" si="2"/>
        <v>0.7773851364304428</v>
      </c>
      <c r="R34" s="1012">
        <f t="shared" si="2"/>
        <v>0.8105976539851032</v>
      </c>
    </row>
    <row r="35" spans="3:18" ht="19.5" customHeight="1">
      <c r="C35" s="359"/>
      <c r="D35" s="1013"/>
      <c r="E35" s="1014"/>
      <c r="F35" s="1014"/>
      <c r="G35" s="1014"/>
      <c r="H35" s="1014"/>
      <c r="I35" s="1089"/>
      <c r="J35" s="1090"/>
      <c r="K35" s="1014"/>
      <c r="L35" s="1091"/>
      <c r="M35" s="1092"/>
      <c r="N35" s="1003"/>
      <c r="O35" s="1091"/>
      <c r="P35" s="1093"/>
      <c r="Q35" s="1094"/>
      <c r="R35" s="1015"/>
    </row>
    <row r="36" spans="3:18" ht="19.5" customHeight="1">
      <c r="C36" s="359"/>
      <c r="D36" s="1010"/>
      <c r="E36" s="1011"/>
      <c r="F36" s="1011"/>
      <c r="G36" s="1011"/>
      <c r="H36" s="1011"/>
      <c r="I36" s="1067"/>
      <c r="J36" s="1095"/>
      <c r="K36" s="1011"/>
      <c r="L36" s="1091"/>
      <c r="M36" s="1092"/>
      <c r="N36" s="1003"/>
      <c r="O36" s="1091"/>
      <c r="P36" s="1093"/>
      <c r="Q36" s="1094"/>
      <c r="R36" s="1015"/>
    </row>
    <row r="37" spans="3:18" ht="19.5" customHeight="1" thickBot="1">
      <c r="C37" s="365" t="s">
        <v>210</v>
      </c>
      <c r="D37" s="1016"/>
      <c r="E37" s="1017"/>
      <c r="F37" s="1017"/>
      <c r="G37" s="1017"/>
      <c r="H37" s="1017"/>
      <c r="I37" s="1096"/>
      <c r="J37" s="1047"/>
      <c r="K37" s="1048">
        <v>3424.22</v>
      </c>
      <c r="L37" s="1050">
        <f>SUM(J37:K37)</f>
        <v>3424.22</v>
      </c>
      <c r="M37" s="1051"/>
      <c r="N37" s="1097"/>
      <c r="O37" s="1098"/>
      <c r="P37" s="1099"/>
      <c r="Q37" s="1100"/>
      <c r="R37" s="1101"/>
    </row>
    <row r="38" spans="3:18" ht="19.5" customHeight="1">
      <c r="C38" s="580"/>
      <c r="D38" s="371"/>
      <c r="E38" s="371"/>
      <c r="F38" s="371"/>
      <c r="G38" s="371"/>
      <c r="H38" s="371"/>
      <c r="I38" s="371"/>
      <c r="J38" s="371"/>
      <c r="K38" s="371"/>
      <c r="L38" s="372"/>
      <c r="M38" s="372"/>
      <c r="N38" s="372"/>
      <c r="O38" s="372"/>
      <c r="P38" s="372"/>
      <c r="Q38" s="372"/>
      <c r="R38" s="372"/>
    </row>
    <row r="39" spans="3:18" ht="19.5" customHeight="1">
      <c r="C39" s="580"/>
      <c r="D39" s="371"/>
      <c r="E39" s="371"/>
      <c r="F39" s="371"/>
      <c r="G39" s="371"/>
      <c r="H39" s="371"/>
      <c r="I39" s="371"/>
      <c r="J39" s="371"/>
      <c r="K39" s="371"/>
      <c r="L39" s="372"/>
      <c r="M39" s="372"/>
      <c r="N39" s="372"/>
      <c r="O39" s="372"/>
      <c r="P39" s="372"/>
      <c r="Q39" s="372"/>
      <c r="R39" s="372"/>
    </row>
    <row r="40" spans="3:18" ht="19.5" customHeight="1">
      <c r="C40" s="580"/>
      <c r="D40" s="371"/>
      <c r="E40" s="371"/>
      <c r="F40" s="371"/>
      <c r="G40" s="371"/>
      <c r="H40" s="371"/>
      <c r="I40" s="371"/>
      <c r="J40" s="371"/>
      <c r="K40" s="371"/>
      <c r="L40" s="372"/>
      <c r="M40" s="372"/>
      <c r="N40" s="372"/>
      <c r="O40" s="372"/>
      <c r="P40" s="372"/>
      <c r="Q40" s="372"/>
      <c r="R40" s="372"/>
    </row>
    <row r="41" spans="3:18" ht="19.5" customHeight="1">
      <c r="C41" s="580"/>
      <c r="D41" s="371"/>
      <c r="E41" s="371"/>
      <c r="F41" s="371"/>
      <c r="G41" s="371"/>
      <c r="H41" s="371"/>
      <c r="I41" s="371"/>
      <c r="J41" s="371"/>
      <c r="K41" s="371"/>
      <c r="L41" s="372"/>
      <c r="M41" s="372"/>
      <c r="N41" s="372"/>
      <c r="O41" s="372"/>
      <c r="P41" s="372"/>
      <c r="Q41" s="372"/>
      <c r="R41" s="372"/>
    </row>
    <row r="42" spans="3:17" ht="15.75">
      <c r="C42" s="370"/>
      <c r="D42" s="371"/>
      <c r="E42" s="371"/>
      <c r="F42" s="371"/>
      <c r="G42" s="371"/>
      <c r="H42" s="371"/>
      <c r="I42" s="371"/>
      <c r="J42" s="371"/>
      <c r="K42" s="371"/>
      <c r="L42" s="372"/>
      <c r="M42" s="372"/>
      <c r="N42" s="372"/>
      <c r="O42" s="372"/>
      <c r="P42" s="372"/>
      <c r="Q42" s="372"/>
    </row>
    <row r="43" spans="3:17" ht="19.5" customHeight="1">
      <c r="C43" s="370"/>
      <c r="D43" s="371"/>
      <c r="E43" s="371"/>
      <c r="F43" s="371"/>
      <c r="G43" s="371"/>
      <c r="H43" s="371"/>
      <c r="I43" s="371"/>
      <c r="J43" s="371"/>
      <c r="K43" s="371"/>
      <c r="L43" s="372"/>
      <c r="M43" s="372"/>
      <c r="N43" s="372"/>
      <c r="O43" s="372"/>
      <c r="P43" s="372"/>
      <c r="Q43" s="372"/>
    </row>
    <row r="44" spans="3:18" ht="63" customHeight="1"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7"/>
      <c r="Q44" s="276"/>
      <c r="R44" s="275"/>
    </row>
    <row r="45" spans="3:17" ht="19.5" customHeight="1" thickBot="1">
      <c r="C45" s="276" t="s">
        <v>211</v>
      </c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373" t="s">
        <v>118</v>
      </c>
      <c r="P45" s="276"/>
      <c r="Q45" s="276"/>
    </row>
    <row r="46" spans="3:18" ht="19.5" customHeight="1">
      <c r="C46" s="1472" t="s">
        <v>192</v>
      </c>
      <c r="D46" s="1497" t="s">
        <v>212</v>
      </c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9"/>
      <c r="P46" s="1500"/>
      <c r="Q46" s="1501"/>
      <c r="R46" s="1501"/>
    </row>
    <row r="47" spans="3:18" ht="19.5" customHeight="1">
      <c r="C47" s="1473"/>
      <c r="D47" s="1502" t="s">
        <v>320</v>
      </c>
      <c r="E47" s="1503"/>
      <c r="F47" s="1504"/>
      <c r="G47" s="1505" t="s">
        <v>321</v>
      </c>
      <c r="H47" s="1503"/>
      <c r="I47" s="1503"/>
      <c r="J47" s="1506" t="s">
        <v>213</v>
      </c>
      <c r="K47" s="1507"/>
      <c r="L47" s="1508"/>
      <c r="M47" s="1509" t="s">
        <v>322</v>
      </c>
      <c r="N47" s="1510"/>
      <c r="O47" s="1511"/>
      <c r="P47" s="1501"/>
      <c r="Q47" s="1501"/>
      <c r="R47" s="1501"/>
    </row>
    <row r="48" spans="3:18" ht="48.75" customHeight="1">
      <c r="C48" s="1473"/>
      <c r="D48" s="280" t="s">
        <v>196</v>
      </c>
      <c r="E48" s="281" t="s">
        <v>197</v>
      </c>
      <c r="F48" s="282" t="s">
        <v>166</v>
      </c>
      <c r="G48" s="283" t="s">
        <v>196</v>
      </c>
      <c r="H48" s="281" t="s">
        <v>197</v>
      </c>
      <c r="I48" s="282" t="s">
        <v>166</v>
      </c>
      <c r="J48" s="375" t="s">
        <v>196</v>
      </c>
      <c r="K48" s="281" t="s">
        <v>197</v>
      </c>
      <c r="L48" s="285" t="s">
        <v>166</v>
      </c>
      <c r="M48" s="283" t="s">
        <v>196</v>
      </c>
      <c r="N48" s="281" t="s">
        <v>197</v>
      </c>
      <c r="O48" s="284" t="s">
        <v>166</v>
      </c>
      <c r="P48" s="374"/>
      <c r="Q48" s="374"/>
      <c r="R48" s="374"/>
    </row>
    <row r="49" spans="3:18" ht="19.5" customHeight="1" thickBot="1">
      <c r="C49" s="1474"/>
      <c r="D49" s="288">
        <v>1</v>
      </c>
      <c r="E49" s="289">
        <v>2</v>
      </c>
      <c r="F49" s="290">
        <v>3</v>
      </c>
      <c r="G49" s="289">
        <v>4</v>
      </c>
      <c r="H49" s="289">
        <v>5</v>
      </c>
      <c r="I49" s="290">
        <v>6</v>
      </c>
      <c r="J49" s="289">
        <v>7</v>
      </c>
      <c r="K49" s="289">
        <v>8</v>
      </c>
      <c r="L49" s="290">
        <v>9</v>
      </c>
      <c r="M49" s="289" t="s">
        <v>214</v>
      </c>
      <c r="N49" s="290" t="s">
        <v>215</v>
      </c>
      <c r="O49" s="291" t="s">
        <v>216</v>
      </c>
      <c r="P49" s="376"/>
      <c r="Q49" s="376"/>
      <c r="R49" s="376"/>
    </row>
    <row r="50" spans="3:18" ht="19.5" customHeight="1" thickBot="1">
      <c r="C50" s="1491" t="s">
        <v>201</v>
      </c>
      <c r="D50" s="1512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3"/>
      <c r="P50" s="377"/>
      <c r="Q50" s="377"/>
      <c r="R50" s="377"/>
    </row>
    <row r="51" spans="3:18" ht="19.5" customHeight="1">
      <c r="C51" s="397" t="s">
        <v>315</v>
      </c>
      <c r="D51" s="297">
        <v>97.369</v>
      </c>
      <c r="E51" s="298"/>
      <c r="F51" s="298">
        <f>SUM(D51:E51)</f>
        <v>97.369</v>
      </c>
      <c r="G51" s="298"/>
      <c r="H51" s="298"/>
      <c r="I51" s="299"/>
      <c r="J51" s="298">
        <v>-97.369</v>
      </c>
      <c r="K51" s="298"/>
      <c r="L51" s="299">
        <f>SUM(J51:K51)</f>
        <v>-97.369</v>
      </c>
      <c r="M51" s="298">
        <f aca="true" t="shared" si="3" ref="M51:O55">D51-G51+J51</f>
        <v>0</v>
      </c>
      <c r="N51" s="298">
        <f t="shared" si="3"/>
        <v>0</v>
      </c>
      <c r="O51" s="532">
        <f t="shared" si="3"/>
        <v>0</v>
      </c>
      <c r="P51" s="378"/>
      <c r="Q51" s="378"/>
      <c r="R51" s="378"/>
    </row>
    <row r="52" spans="3:18" ht="19.5" customHeight="1">
      <c r="C52" s="525" t="s">
        <v>317</v>
      </c>
      <c r="D52" s="306">
        <v>7531.59</v>
      </c>
      <c r="E52" s="307">
        <v>15769.36</v>
      </c>
      <c r="F52" s="307">
        <f>SUM(D52:E52)</f>
        <v>23300.95</v>
      </c>
      <c r="G52" s="307"/>
      <c r="H52" s="307">
        <v>168.03</v>
      </c>
      <c r="I52" s="308">
        <f>SUM(G52:H52)</f>
        <v>168.03</v>
      </c>
      <c r="J52" s="307">
        <v>-7531.59</v>
      </c>
      <c r="K52" s="307">
        <f>-2330.17+287.01</f>
        <v>-2043.16</v>
      </c>
      <c r="L52" s="308">
        <f>SUM(J52:K52)</f>
        <v>-9574.75</v>
      </c>
      <c r="M52" s="311">
        <f t="shared" si="3"/>
        <v>0</v>
      </c>
      <c r="N52" s="311">
        <f t="shared" si="3"/>
        <v>13558.17</v>
      </c>
      <c r="O52" s="533">
        <f t="shared" si="3"/>
        <v>13558.170000000002</v>
      </c>
      <c r="P52" s="378"/>
      <c r="Q52" s="378"/>
      <c r="R52" s="378"/>
    </row>
    <row r="53" spans="3:18" ht="19.5" customHeight="1">
      <c r="C53" s="525" t="s">
        <v>318</v>
      </c>
      <c r="D53" s="306"/>
      <c r="E53" s="307">
        <v>29.34</v>
      </c>
      <c r="F53" s="307">
        <f>SUM(D53:E53)</f>
        <v>29.34</v>
      </c>
      <c r="G53" s="307"/>
      <c r="H53" s="307"/>
      <c r="I53" s="308"/>
      <c r="J53" s="307"/>
      <c r="K53" s="307"/>
      <c r="L53" s="308"/>
      <c r="M53" s="311">
        <f t="shared" si="3"/>
        <v>0</v>
      </c>
      <c r="N53" s="311">
        <f t="shared" si="3"/>
        <v>29.34</v>
      </c>
      <c r="O53" s="533">
        <f t="shared" si="3"/>
        <v>29.34</v>
      </c>
      <c r="P53" s="378"/>
      <c r="Q53" s="378"/>
      <c r="R53" s="378"/>
    </row>
    <row r="54" spans="3:18" ht="19.5" customHeight="1">
      <c r="C54" s="525" t="s">
        <v>316</v>
      </c>
      <c r="D54" s="306">
        <v>1648</v>
      </c>
      <c r="E54" s="307"/>
      <c r="F54" s="307">
        <f>SUM(D54:E54)</f>
        <v>1648</v>
      </c>
      <c r="G54" s="307"/>
      <c r="H54" s="307"/>
      <c r="I54" s="308"/>
      <c r="J54" s="307">
        <v>-1648</v>
      </c>
      <c r="K54" s="307"/>
      <c r="L54" s="308">
        <f>SUM(J54:K54)</f>
        <v>-1648</v>
      </c>
      <c r="M54" s="311">
        <f t="shared" si="3"/>
        <v>0</v>
      </c>
      <c r="N54" s="311">
        <f t="shared" si="3"/>
        <v>0</v>
      </c>
      <c r="O54" s="533">
        <f t="shared" si="3"/>
        <v>0</v>
      </c>
      <c r="P54" s="378"/>
      <c r="Q54" s="378"/>
      <c r="R54" s="378"/>
    </row>
    <row r="55" spans="3:18" ht="19.5" customHeight="1" thickBot="1">
      <c r="C55" s="526" t="s">
        <v>314</v>
      </c>
      <c r="D55" s="332"/>
      <c r="E55" s="333">
        <v>11437</v>
      </c>
      <c r="F55" s="311">
        <f>SUM(D55:E55)</f>
        <v>11437</v>
      </c>
      <c r="G55" s="311"/>
      <c r="H55" s="311"/>
      <c r="I55" s="312"/>
      <c r="J55" s="311"/>
      <c r="K55" s="311">
        <v>-4855.88</v>
      </c>
      <c r="L55" s="312">
        <f>SUM(J55:K55)</f>
        <v>-4855.88</v>
      </c>
      <c r="M55" s="333">
        <f t="shared" si="3"/>
        <v>0</v>
      </c>
      <c r="N55" s="333">
        <f t="shared" si="3"/>
        <v>6581.12</v>
      </c>
      <c r="O55" s="534">
        <f t="shared" si="3"/>
        <v>6581.12</v>
      </c>
      <c r="P55" s="378"/>
      <c r="Q55" s="378"/>
      <c r="R55" s="378"/>
    </row>
    <row r="56" spans="3:18" ht="16.5" thickBot="1">
      <c r="C56" s="1491" t="s">
        <v>202</v>
      </c>
      <c r="D56" s="1512"/>
      <c r="E56" s="1512"/>
      <c r="F56" s="1512"/>
      <c r="G56" s="1512"/>
      <c r="H56" s="1512"/>
      <c r="I56" s="1512"/>
      <c r="J56" s="1512"/>
      <c r="K56" s="1512"/>
      <c r="L56" s="1512"/>
      <c r="M56" s="1512"/>
      <c r="N56" s="1512"/>
      <c r="O56" s="1513"/>
      <c r="P56" s="377"/>
      <c r="Q56" s="377"/>
      <c r="R56" s="377"/>
    </row>
    <row r="57" spans="3:18" ht="19.5" customHeight="1">
      <c r="C57" s="527" t="s">
        <v>317</v>
      </c>
      <c r="D57" s="1019">
        <v>1781.01</v>
      </c>
      <c r="E57" s="1020">
        <v>9375.46</v>
      </c>
      <c r="F57" s="1020">
        <f>SUM(D57:E57)</f>
        <v>11156.47</v>
      </c>
      <c r="G57" s="1020">
        <v>1.78</v>
      </c>
      <c r="H57" s="1020">
        <v>920.9</v>
      </c>
      <c r="I57" s="1023">
        <f>SUM(G57:H57)</f>
        <v>922.68</v>
      </c>
      <c r="J57" s="1020">
        <v>-948.525</v>
      </c>
      <c r="K57" s="1020">
        <f>-5291.3+326.03</f>
        <v>-4965.27</v>
      </c>
      <c r="L57" s="1023">
        <f>SUM(J57:K57)</f>
        <v>-5913.795</v>
      </c>
      <c r="M57" s="1024">
        <f aca="true" t="shared" si="4" ref="M57:O58">D57-G57+J57</f>
        <v>830.705</v>
      </c>
      <c r="N57" s="1020">
        <f t="shared" si="4"/>
        <v>3489.289999999999</v>
      </c>
      <c r="O57" s="1025">
        <f t="shared" si="4"/>
        <v>4319.994999999999</v>
      </c>
      <c r="P57" s="379"/>
      <c r="Q57" s="379"/>
      <c r="R57" s="379"/>
    </row>
    <row r="58" spans="3:23" ht="19.5" customHeight="1">
      <c r="C58" s="525" t="s">
        <v>318</v>
      </c>
      <c r="D58" s="1019"/>
      <c r="E58" s="1020">
        <v>57.97</v>
      </c>
      <c r="F58" s="1020">
        <f>SUM(D58:E58)</f>
        <v>57.97</v>
      </c>
      <c r="G58" s="1020"/>
      <c r="H58" s="1020">
        <v>35.6</v>
      </c>
      <c r="I58" s="1023">
        <f>SUM(G58:H58)</f>
        <v>35.6</v>
      </c>
      <c r="J58" s="1020"/>
      <c r="K58" s="1020">
        <v>401.254</v>
      </c>
      <c r="L58" s="1023">
        <f>SUM(J58:K58)</f>
        <v>401.254</v>
      </c>
      <c r="M58" s="999">
        <f t="shared" si="4"/>
        <v>0</v>
      </c>
      <c r="N58" s="1020">
        <f t="shared" si="4"/>
        <v>423.624</v>
      </c>
      <c r="O58" s="1025">
        <f t="shared" si="4"/>
        <v>423.624</v>
      </c>
      <c r="P58" s="379"/>
      <c r="Q58" s="379"/>
      <c r="R58" s="379"/>
      <c r="W58" s="270"/>
    </row>
    <row r="59" spans="3:18" ht="19.5" customHeight="1" thickBot="1">
      <c r="C59" s="327"/>
      <c r="D59" s="1021"/>
      <c r="E59" s="1022"/>
      <c r="F59" s="1022"/>
      <c r="G59" s="1022"/>
      <c r="H59" s="1022"/>
      <c r="I59" s="1026"/>
      <c r="J59" s="1027"/>
      <c r="K59" s="1022"/>
      <c r="L59" s="1026"/>
      <c r="M59" s="1028"/>
      <c r="N59" s="1029"/>
      <c r="O59" s="1030"/>
      <c r="P59" s="379"/>
      <c r="Q59" s="379"/>
      <c r="R59" s="379"/>
    </row>
    <row r="60" spans="3:18" ht="19.5" customHeight="1" thickBot="1">
      <c r="C60" s="1491" t="s">
        <v>203</v>
      </c>
      <c r="D60" s="1512"/>
      <c r="E60" s="1512"/>
      <c r="F60" s="1512"/>
      <c r="G60" s="1512"/>
      <c r="H60" s="1512"/>
      <c r="I60" s="1512"/>
      <c r="J60" s="1512"/>
      <c r="K60" s="1512"/>
      <c r="L60" s="1512"/>
      <c r="M60" s="1512"/>
      <c r="N60" s="1512"/>
      <c r="O60" s="1513"/>
      <c r="P60" s="377"/>
      <c r="Q60" s="377"/>
      <c r="R60" s="377"/>
    </row>
    <row r="61" spans="3:18" ht="19.5" customHeight="1">
      <c r="C61" s="296"/>
      <c r="D61" s="297"/>
      <c r="E61" s="298"/>
      <c r="F61" s="298"/>
      <c r="G61" s="298"/>
      <c r="H61" s="298"/>
      <c r="I61" s="299"/>
      <c r="J61" s="298"/>
      <c r="K61" s="298"/>
      <c r="L61" s="299"/>
      <c r="M61" s="298"/>
      <c r="N61" s="298"/>
      <c r="O61" s="301"/>
      <c r="P61" s="378"/>
      <c r="Q61" s="378"/>
      <c r="R61" s="378"/>
    </row>
    <row r="62" spans="3:18" ht="19.5" customHeight="1">
      <c r="C62" s="309"/>
      <c r="D62" s="310"/>
      <c r="E62" s="311"/>
      <c r="F62" s="311"/>
      <c r="G62" s="311"/>
      <c r="H62" s="311"/>
      <c r="I62" s="312"/>
      <c r="J62" s="311"/>
      <c r="K62" s="311"/>
      <c r="L62" s="312"/>
      <c r="M62" s="311"/>
      <c r="N62" s="311"/>
      <c r="O62" s="314"/>
      <c r="P62" s="378"/>
      <c r="Q62" s="378"/>
      <c r="R62" s="378"/>
    </row>
    <row r="63" spans="3:18" ht="19.5" customHeight="1">
      <c r="C63" s="309"/>
      <c r="D63" s="310"/>
      <c r="E63" s="311"/>
      <c r="F63" s="311"/>
      <c r="G63" s="311"/>
      <c r="H63" s="311"/>
      <c r="I63" s="312"/>
      <c r="J63" s="311"/>
      <c r="K63" s="311"/>
      <c r="L63" s="312"/>
      <c r="M63" s="311"/>
      <c r="N63" s="311"/>
      <c r="O63" s="314"/>
      <c r="P63" s="378"/>
      <c r="Q63" s="378"/>
      <c r="R63" s="378"/>
    </row>
    <row r="64" spans="3:18" ht="19.5" customHeight="1" thickBot="1">
      <c r="C64" s="331"/>
      <c r="D64" s="332"/>
      <c r="E64" s="333"/>
      <c r="F64" s="333"/>
      <c r="G64" s="333"/>
      <c r="H64" s="333"/>
      <c r="I64" s="335"/>
      <c r="J64" s="333"/>
      <c r="K64" s="333"/>
      <c r="L64" s="335"/>
      <c r="M64" s="333"/>
      <c r="N64" s="333"/>
      <c r="O64" s="334"/>
      <c r="P64" s="378"/>
      <c r="Q64" s="378"/>
      <c r="R64" s="378"/>
    </row>
    <row r="65" spans="3:18" ht="6.75" customHeight="1" thickBot="1">
      <c r="C65" s="380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81"/>
      <c r="O65" s="382"/>
      <c r="P65" s="372"/>
      <c r="Q65" s="372"/>
      <c r="R65" s="372"/>
    </row>
    <row r="66" spans="3:18" ht="19.5" customHeight="1">
      <c r="C66" s="340" t="s">
        <v>204</v>
      </c>
      <c r="D66" s="994">
        <f>D51+D52+D53+D54+D55+D57+D58</f>
        <v>11057.969</v>
      </c>
      <c r="E66" s="995">
        <f aca="true" t="shared" si="5" ref="E66:O66">E51+E52+E53+E54+E55+E57+E58</f>
        <v>36669.130000000005</v>
      </c>
      <c r="F66" s="995">
        <f t="shared" si="5"/>
        <v>47727.099</v>
      </c>
      <c r="G66" s="995">
        <f t="shared" si="5"/>
        <v>1.78</v>
      </c>
      <c r="H66" s="995">
        <f t="shared" si="5"/>
        <v>1124.53</v>
      </c>
      <c r="I66" s="995">
        <f t="shared" si="5"/>
        <v>1126.31</v>
      </c>
      <c r="J66" s="995">
        <f t="shared" si="5"/>
        <v>-10225.483999999999</v>
      </c>
      <c r="K66" s="995">
        <f t="shared" si="5"/>
        <v>-11463.056</v>
      </c>
      <c r="L66" s="995">
        <f t="shared" si="5"/>
        <v>-21688.54</v>
      </c>
      <c r="M66" s="995">
        <f t="shared" si="5"/>
        <v>830.705</v>
      </c>
      <c r="N66" s="995">
        <f t="shared" si="5"/>
        <v>24081.543999999998</v>
      </c>
      <c r="O66" s="993">
        <f t="shared" si="5"/>
        <v>24912.249</v>
      </c>
      <c r="P66" s="378"/>
      <c r="Q66" s="378"/>
      <c r="R66" s="378"/>
    </row>
    <row r="67" spans="3:18" ht="19.5" customHeight="1">
      <c r="C67" s="347" t="s">
        <v>124</v>
      </c>
      <c r="D67" s="1000"/>
      <c r="E67" s="1001"/>
      <c r="F67" s="1001"/>
      <c r="G67" s="1001"/>
      <c r="H67" s="1001"/>
      <c r="I67" s="1001"/>
      <c r="J67" s="1002"/>
      <c r="K67" s="1002"/>
      <c r="L67" s="1003"/>
      <c r="M67" s="1003"/>
      <c r="N67" s="1003"/>
      <c r="O67" s="1004"/>
      <c r="P67" s="372"/>
      <c r="Q67" s="372"/>
      <c r="R67" s="372"/>
    </row>
    <row r="68" spans="3:22" ht="19.5" customHeight="1">
      <c r="C68" s="383" t="s">
        <v>205</v>
      </c>
      <c r="D68" s="1000"/>
      <c r="E68" s="1001"/>
      <c r="F68" s="1001"/>
      <c r="G68" s="1001"/>
      <c r="H68" s="1001"/>
      <c r="I68" s="1001"/>
      <c r="J68" s="1002"/>
      <c r="K68" s="1002"/>
      <c r="L68" s="1003"/>
      <c r="M68" s="1003"/>
      <c r="N68" s="1003"/>
      <c r="O68" s="1004"/>
      <c r="P68" s="372"/>
      <c r="Q68" s="372"/>
      <c r="R68" s="372"/>
      <c r="V68" s="270"/>
    </row>
    <row r="69" spans="3:18" ht="19.5" customHeight="1">
      <c r="C69" s="383" t="s">
        <v>206</v>
      </c>
      <c r="D69" s="1005"/>
      <c r="E69" s="1002"/>
      <c r="F69" s="1002"/>
      <c r="G69" s="1002"/>
      <c r="H69" s="1002"/>
      <c r="I69" s="1002"/>
      <c r="J69" s="1002"/>
      <c r="K69" s="1002"/>
      <c r="L69" s="1003"/>
      <c r="M69" s="1003"/>
      <c r="N69" s="1003"/>
      <c r="O69" s="1004"/>
      <c r="P69" s="372"/>
      <c r="Q69" s="372"/>
      <c r="R69" s="372"/>
    </row>
    <row r="70" spans="3:18" ht="19.5" customHeight="1">
      <c r="C70" s="383" t="s">
        <v>227</v>
      </c>
      <c r="D70" s="1006"/>
      <c r="E70" s="1007"/>
      <c r="F70" s="1007"/>
      <c r="G70" s="1007"/>
      <c r="H70" s="1007"/>
      <c r="I70" s="1007"/>
      <c r="J70" s="1007"/>
      <c r="K70" s="1007"/>
      <c r="L70" s="1008"/>
      <c r="M70" s="1008"/>
      <c r="N70" s="1008"/>
      <c r="O70" s="1009"/>
      <c r="P70" s="372"/>
      <c r="Q70" s="372"/>
      <c r="R70" s="372"/>
    </row>
    <row r="71" spans="3:18" ht="19.5" customHeight="1">
      <c r="C71" s="384" t="s">
        <v>208</v>
      </c>
      <c r="D71" s="1010">
        <v>97.369</v>
      </c>
      <c r="E71" s="1011"/>
      <c r="F71" s="1011">
        <f>SUM(D71:E71)</f>
        <v>97.369</v>
      </c>
      <c r="G71" s="1011"/>
      <c r="H71" s="1011"/>
      <c r="I71" s="1011"/>
      <c r="J71" s="1011">
        <v>-97.369</v>
      </c>
      <c r="K71" s="1011"/>
      <c r="L71" s="1011">
        <f>SUM(J71:K71)</f>
        <v>-97.369</v>
      </c>
      <c r="M71" s="1011">
        <f>D71-G71+J71</f>
        <v>0</v>
      </c>
      <c r="N71" s="1011">
        <f>E71-H71+K71</f>
        <v>0</v>
      </c>
      <c r="O71" s="1012">
        <f>F71-I71+L71</f>
        <v>0</v>
      </c>
      <c r="P71" s="372"/>
      <c r="Q71" s="372"/>
      <c r="R71" s="372"/>
    </row>
    <row r="72" spans="3:18" ht="19.5" customHeight="1">
      <c r="C72" s="383" t="s">
        <v>209</v>
      </c>
      <c r="D72" s="1010">
        <f>D52+D57</f>
        <v>9312.6</v>
      </c>
      <c r="E72" s="1011">
        <f aca="true" t="shared" si="6" ref="E72:O72">E52+E57</f>
        <v>25144.82</v>
      </c>
      <c r="F72" s="1011">
        <f t="shared" si="6"/>
        <v>34457.42</v>
      </c>
      <c r="G72" s="1011">
        <f t="shared" si="6"/>
        <v>1.78</v>
      </c>
      <c r="H72" s="1011">
        <f t="shared" si="6"/>
        <v>1088.93</v>
      </c>
      <c r="I72" s="1011">
        <f t="shared" si="6"/>
        <v>1090.71</v>
      </c>
      <c r="J72" s="1011">
        <f t="shared" si="6"/>
        <v>-8480.115</v>
      </c>
      <c r="K72" s="1011">
        <f t="shared" si="6"/>
        <v>-7008.43</v>
      </c>
      <c r="L72" s="1011">
        <f t="shared" si="6"/>
        <v>-15488.545</v>
      </c>
      <c r="M72" s="1011">
        <f t="shared" si="6"/>
        <v>830.705</v>
      </c>
      <c r="N72" s="1011">
        <f t="shared" si="6"/>
        <v>17047.46</v>
      </c>
      <c r="O72" s="1012">
        <f t="shared" si="6"/>
        <v>17878.165</v>
      </c>
      <c r="P72" s="372"/>
      <c r="Q72" s="372"/>
      <c r="R72" s="372"/>
    </row>
    <row r="73" spans="3:18" ht="19.5" customHeight="1">
      <c r="C73" s="384"/>
      <c r="D73" s="1013"/>
      <c r="E73" s="1014"/>
      <c r="F73" s="1014"/>
      <c r="G73" s="1014"/>
      <c r="H73" s="1014"/>
      <c r="I73" s="1014"/>
      <c r="J73" s="1014"/>
      <c r="K73" s="1014"/>
      <c r="L73" s="1003"/>
      <c r="M73" s="1003"/>
      <c r="N73" s="1003"/>
      <c r="O73" s="1015"/>
      <c r="P73" s="372"/>
      <c r="Q73" s="372"/>
      <c r="R73" s="372"/>
    </row>
    <row r="74" spans="3:18" ht="19.5" customHeight="1">
      <c r="C74" s="384"/>
      <c r="D74" s="1010"/>
      <c r="E74" s="1011"/>
      <c r="F74" s="1011"/>
      <c r="G74" s="1011"/>
      <c r="H74" s="1011"/>
      <c r="I74" s="1011"/>
      <c r="J74" s="1011"/>
      <c r="K74" s="1011"/>
      <c r="L74" s="1003"/>
      <c r="M74" s="1003"/>
      <c r="N74" s="1003"/>
      <c r="O74" s="1015"/>
      <c r="P74" s="372"/>
      <c r="Q74" s="372"/>
      <c r="R74" s="372"/>
    </row>
    <row r="75" spans="3:18" ht="19.5" customHeight="1" thickBot="1">
      <c r="C75" s="385" t="s">
        <v>210</v>
      </c>
      <c r="D75" s="1016">
        <f>D53+D54+D55+D58</f>
        <v>1648</v>
      </c>
      <c r="E75" s="1017">
        <f aca="true" t="shared" si="7" ref="E75:O75">E53+E54+E55+E58</f>
        <v>11524.31</v>
      </c>
      <c r="F75" s="1017">
        <f t="shared" si="7"/>
        <v>13172.31</v>
      </c>
      <c r="G75" s="1017">
        <f t="shared" si="7"/>
        <v>0</v>
      </c>
      <c r="H75" s="1017">
        <f t="shared" si="7"/>
        <v>35.6</v>
      </c>
      <c r="I75" s="1017">
        <f t="shared" si="7"/>
        <v>35.6</v>
      </c>
      <c r="J75" s="1017">
        <f t="shared" si="7"/>
        <v>-1648</v>
      </c>
      <c r="K75" s="1017">
        <f t="shared" si="7"/>
        <v>-4454.626</v>
      </c>
      <c r="L75" s="1017">
        <f t="shared" si="7"/>
        <v>-6102.626</v>
      </c>
      <c r="M75" s="1017">
        <f t="shared" si="7"/>
        <v>0</v>
      </c>
      <c r="N75" s="1017">
        <f t="shared" si="7"/>
        <v>7034.084</v>
      </c>
      <c r="O75" s="1018">
        <f t="shared" si="7"/>
        <v>7034.084</v>
      </c>
      <c r="P75" s="372"/>
      <c r="Q75" s="372"/>
      <c r="R75" s="372"/>
    </row>
    <row r="76" spans="3:15" ht="19.5" customHeight="1">
      <c r="C76" s="1514" t="s">
        <v>217</v>
      </c>
      <c r="D76" s="1514"/>
      <c r="E76" s="1514"/>
      <c r="F76" s="1514"/>
      <c r="G76" s="1514"/>
      <c r="H76" s="1514"/>
      <c r="I76" s="1514"/>
      <c r="J76" s="1514"/>
      <c r="K76" s="1514"/>
      <c r="L76" s="1514"/>
      <c r="M76" s="1514"/>
      <c r="N76" s="1514"/>
      <c r="O76" s="1514"/>
    </row>
    <row r="77" spans="3:18" ht="258.75" customHeight="1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276"/>
      <c r="R77" s="275"/>
    </row>
    <row r="78" spans="3:17" ht="23.25" customHeight="1" thickBot="1">
      <c r="C78" s="276" t="s">
        <v>211</v>
      </c>
      <c r="D78" s="276"/>
      <c r="E78" s="276"/>
      <c r="F78" s="276"/>
      <c r="G78" s="276"/>
      <c r="H78" s="276"/>
      <c r="I78" s="386" t="s">
        <v>118</v>
      </c>
      <c r="J78" s="276"/>
      <c r="K78" s="276"/>
      <c r="L78" s="276"/>
      <c r="M78" s="276"/>
      <c r="N78" s="276"/>
      <c r="O78" s="276"/>
      <c r="P78" s="276"/>
      <c r="Q78" s="276"/>
    </row>
    <row r="79" spans="3:18" ht="20.25" customHeight="1">
      <c r="C79" s="1472" t="s">
        <v>192</v>
      </c>
      <c r="D79" s="1475" t="s">
        <v>218</v>
      </c>
      <c r="E79" s="1476"/>
      <c r="F79" s="1476"/>
      <c r="G79" s="1476"/>
      <c r="H79" s="1476"/>
      <c r="I79" s="1477"/>
      <c r="J79" s="1500"/>
      <c r="K79" s="1501"/>
      <c r="L79" s="1501"/>
      <c r="M79" s="1500"/>
      <c r="N79" s="1501"/>
      <c r="O79" s="1501"/>
      <c r="P79" s="1500"/>
      <c r="Q79" s="1501"/>
      <c r="R79" s="1501"/>
    </row>
    <row r="80" spans="3:18" ht="19.5" customHeight="1">
      <c r="C80" s="1473"/>
      <c r="D80" s="1484" t="s">
        <v>323</v>
      </c>
      <c r="E80" s="1485"/>
      <c r="F80" s="1486"/>
      <c r="G80" s="1487" t="s">
        <v>324</v>
      </c>
      <c r="H80" s="1488"/>
      <c r="I80" s="1489"/>
      <c r="J80" s="1501"/>
      <c r="K80" s="1501"/>
      <c r="L80" s="1501"/>
      <c r="M80" s="1501"/>
      <c r="N80" s="1501"/>
      <c r="O80" s="1501"/>
      <c r="P80" s="1501"/>
      <c r="Q80" s="1501"/>
      <c r="R80" s="1501"/>
    </row>
    <row r="81" spans="3:18" ht="55.5" customHeight="1">
      <c r="C81" s="1473"/>
      <c r="D81" s="280" t="s">
        <v>196</v>
      </c>
      <c r="E81" s="281" t="s">
        <v>197</v>
      </c>
      <c r="F81" s="282" t="s">
        <v>166</v>
      </c>
      <c r="G81" s="283" t="s">
        <v>196</v>
      </c>
      <c r="H81" s="281" t="s">
        <v>197</v>
      </c>
      <c r="I81" s="284" t="s">
        <v>166</v>
      </c>
      <c r="J81" s="374"/>
      <c r="K81" s="374"/>
      <c r="L81" s="374"/>
      <c r="M81" s="374"/>
      <c r="N81" s="374"/>
      <c r="O81" s="374"/>
      <c r="P81" s="374"/>
      <c r="Q81" s="374"/>
      <c r="R81" s="374"/>
    </row>
    <row r="82" spans="3:18" ht="13.5" thickBot="1">
      <c r="C82" s="1474"/>
      <c r="D82" s="288">
        <v>1</v>
      </c>
      <c r="E82" s="289">
        <v>2</v>
      </c>
      <c r="F82" s="290">
        <v>3</v>
      </c>
      <c r="G82" s="289">
        <v>4</v>
      </c>
      <c r="H82" s="289">
        <v>5</v>
      </c>
      <c r="I82" s="291">
        <v>6</v>
      </c>
      <c r="J82" s="376"/>
      <c r="K82" s="376"/>
      <c r="L82" s="376"/>
      <c r="M82" s="376"/>
      <c r="N82" s="376"/>
      <c r="O82" s="376"/>
      <c r="P82" s="376"/>
      <c r="Q82" s="376"/>
      <c r="R82" s="376"/>
    </row>
    <row r="83" spans="3:18" ht="19.5" customHeight="1" thickBot="1">
      <c r="C83" s="1491" t="s">
        <v>201</v>
      </c>
      <c r="D83" s="1512"/>
      <c r="E83" s="1512"/>
      <c r="F83" s="1512"/>
      <c r="G83" s="1512"/>
      <c r="H83" s="1512"/>
      <c r="I83" s="1513"/>
      <c r="J83" s="377"/>
      <c r="K83" s="377"/>
      <c r="L83" s="377"/>
      <c r="M83" s="377"/>
      <c r="N83" s="377"/>
      <c r="O83" s="377"/>
      <c r="P83" s="377"/>
      <c r="Q83" s="377"/>
      <c r="R83" s="377"/>
    </row>
    <row r="84" spans="3:18" ht="19.5" customHeight="1">
      <c r="C84" s="359" t="s">
        <v>394</v>
      </c>
      <c r="D84" s="297"/>
      <c r="E84" s="298"/>
      <c r="F84" s="298"/>
      <c r="G84" s="298">
        <v>8.97</v>
      </c>
      <c r="H84" s="298"/>
      <c r="I84" s="532">
        <f>SUM(G84:H84)</f>
        <v>8.97</v>
      </c>
      <c r="J84" s="387"/>
      <c r="K84" s="387"/>
      <c r="L84" s="387"/>
      <c r="M84" s="387"/>
      <c r="N84" s="387"/>
      <c r="O84" s="387"/>
      <c r="P84" s="378"/>
      <c r="Q84" s="378"/>
      <c r="R84" s="378"/>
    </row>
    <row r="85" spans="3:18" ht="19.5" customHeight="1">
      <c r="C85" s="527"/>
      <c r="D85" s="306"/>
      <c r="E85" s="307"/>
      <c r="F85" s="307"/>
      <c r="G85" s="307"/>
      <c r="H85" s="307"/>
      <c r="I85" s="533"/>
      <c r="J85" s="387"/>
      <c r="K85" s="387"/>
      <c r="L85" s="387"/>
      <c r="M85" s="387"/>
      <c r="N85" s="387"/>
      <c r="O85" s="387"/>
      <c r="P85" s="378"/>
      <c r="Q85" s="378"/>
      <c r="R85" s="378"/>
    </row>
    <row r="86" spans="3:18" ht="19.5" customHeight="1">
      <c r="C86" s="309"/>
      <c r="D86" s="310"/>
      <c r="E86" s="311"/>
      <c r="F86" s="311"/>
      <c r="G86" s="311"/>
      <c r="H86" s="311"/>
      <c r="I86" s="314"/>
      <c r="J86" s="387"/>
      <c r="N86" s="387"/>
      <c r="O86" s="387"/>
      <c r="P86" s="378"/>
      <c r="Q86" s="378"/>
      <c r="R86" s="378"/>
    </row>
    <row r="87" spans="3:18" ht="19.5" customHeight="1" thickBot="1">
      <c r="C87" s="318"/>
      <c r="D87" s="319"/>
      <c r="E87" s="320"/>
      <c r="F87" s="320"/>
      <c r="G87" s="320"/>
      <c r="H87" s="320"/>
      <c r="I87" s="321"/>
      <c r="J87" s="387"/>
      <c r="N87" s="387"/>
      <c r="O87" s="387"/>
      <c r="P87" s="378"/>
      <c r="Q87" s="378"/>
      <c r="R87" s="378"/>
    </row>
    <row r="88" spans="3:18" ht="19.5" customHeight="1" thickBot="1">
      <c r="C88" s="1491" t="s">
        <v>202</v>
      </c>
      <c r="D88" s="1512"/>
      <c r="E88" s="1512"/>
      <c r="F88" s="1512"/>
      <c r="G88" s="1512"/>
      <c r="H88" s="1512"/>
      <c r="I88" s="1513"/>
      <c r="J88" s="377"/>
      <c r="N88" s="377"/>
      <c r="O88" s="377"/>
      <c r="P88" s="377"/>
      <c r="Q88" s="377"/>
      <c r="R88" s="377"/>
    </row>
    <row r="89" spans="3:18" ht="19.5" customHeight="1">
      <c r="C89" s="383" t="s">
        <v>346</v>
      </c>
      <c r="D89" s="297">
        <v>8005</v>
      </c>
      <c r="E89" s="298">
        <v>56695</v>
      </c>
      <c r="F89" s="298">
        <f>SUM(D89:E89)</f>
        <v>64700</v>
      </c>
      <c r="G89" s="298">
        <v>9335.91</v>
      </c>
      <c r="H89" s="298">
        <v>66382.82</v>
      </c>
      <c r="I89" s="532">
        <f>SUM(G89:H89)</f>
        <v>75718.73000000001</v>
      </c>
      <c r="J89" s="379"/>
      <c r="L89" s="379"/>
      <c r="M89" s="379"/>
      <c r="N89" s="379"/>
      <c r="O89" s="379"/>
      <c r="P89" s="379"/>
      <c r="Q89" s="379"/>
      <c r="R89" s="379"/>
    </row>
    <row r="90" spans="3:18" ht="19.5" customHeight="1">
      <c r="C90" s="527" t="s">
        <v>317</v>
      </c>
      <c r="D90" s="306">
        <v>2179.3</v>
      </c>
      <c r="E90" s="307">
        <v>6221.2</v>
      </c>
      <c r="F90" s="307">
        <f>SUM(D90:E90)</f>
        <v>8400.5</v>
      </c>
      <c r="G90" s="307">
        <v>2944.01</v>
      </c>
      <c r="H90" s="307">
        <v>10676.81</v>
      </c>
      <c r="I90" s="533">
        <f>SUM(G90:H90)</f>
        <v>13620.82</v>
      </c>
      <c r="J90" s="379"/>
      <c r="K90" s="535"/>
      <c r="L90" s="379"/>
      <c r="M90" s="379"/>
      <c r="N90" s="379"/>
      <c r="O90" s="379"/>
      <c r="P90" s="379"/>
      <c r="Q90" s="379"/>
      <c r="R90" s="379"/>
    </row>
    <row r="91" spans="3:18" ht="19.5" customHeight="1">
      <c r="C91" s="323"/>
      <c r="D91" s="324"/>
      <c r="E91" s="325"/>
      <c r="F91" s="325"/>
      <c r="G91" s="325"/>
      <c r="H91" s="325"/>
      <c r="I91" s="326"/>
      <c r="J91" s="379"/>
      <c r="K91" s="524"/>
      <c r="L91" s="379"/>
      <c r="M91" s="379"/>
      <c r="N91" s="379"/>
      <c r="O91" s="379"/>
      <c r="P91" s="379"/>
      <c r="Q91" s="379"/>
      <c r="R91" s="379"/>
    </row>
    <row r="92" spans="3:18" ht="19.5" customHeight="1" thickBot="1">
      <c r="C92" s="327"/>
      <c r="D92" s="328"/>
      <c r="E92" s="329"/>
      <c r="F92" s="329"/>
      <c r="G92" s="329"/>
      <c r="H92" s="329"/>
      <c r="I92" s="330"/>
      <c r="J92" s="379"/>
      <c r="M92" s="379"/>
      <c r="N92" s="379"/>
      <c r="O92" s="379"/>
      <c r="P92" s="379"/>
      <c r="Q92" s="379"/>
      <c r="R92" s="379"/>
    </row>
    <row r="93" spans="3:18" ht="19.5" customHeight="1" thickBot="1">
      <c r="C93" s="1491" t="s">
        <v>203</v>
      </c>
      <c r="D93" s="1512"/>
      <c r="E93" s="1512"/>
      <c r="F93" s="1512"/>
      <c r="G93" s="1512"/>
      <c r="H93" s="1512"/>
      <c r="I93" s="1513"/>
      <c r="J93" s="377"/>
      <c r="M93" s="377"/>
      <c r="N93" s="377"/>
      <c r="O93" s="377"/>
      <c r="P93" s="377"/>
      <c r="Q93" s="377"/>
      <c r="R93" s="377"/>
    </row>
    <row r="94" spans="3:18" ht="19.5" customHeight="1">
      <c r="C94" s="296"/>
      <c r="D94" s="297"/>
      <c r="E94" s="298"/>
      <c r="F94" s="298"/>
      <c r="G94" s="298"/>
      <c r="H94" s="298"/>
      <c r="I94" s="301"/>
      <c r="J94" s="387"/>
      <c r="K94" s="387"/>
      <c r="L94" s="387"/>
      <c r="M94" s="387"/>
      <c r="N94" s="387"/>
      <c r="O94" s="387"/>
      <c r="P94" s="378"/>
      <c r="Q94" s="378"/>
      <c r="R94" s="378"/>
    </row>
    <row r="95" spans="3:18" ht="19.5" customHeight="1">
      <c r="C95" s="309"/>
      <c r="D95" s="310"/>
      <c r="E95" s="311"/>
      <c r="F95" s="311"/>
      <c r="G95" s="311"/>
      <c r="H95" s="311"/>
      <c r="I95" s="314"/>
      <c r="J95" s="387"/>
      <c r="K95" s="387"/>
      <c r="L95" s="387"/>
      <c r="M95" s="387"/>
      <c r="N95" s="387"/>
      <c r="O95" s="387"/>
      <c r="P95" s="378"/>
      <c r="Q95" s="378"/>
      <c r="R95" s="378"/>
    </row>
    <row r="96" spans="3:18" ht="19.5" customHeight="1">
      <c r="C96" s="309"/>
      <c r="D96" s="310"/>
      <c r="E96" s="311"/>
      <c r="F96" s="311"/>
      <c r="G96" s="311"/>
      <c r="H96" s="311"/>
      <c r="I96" s="314"/>
      <c r="J96" s="387"/>
      <c r="K96" s="387"/>
      <c r="L96" s="387"/>
      <c r="M96" s="387"/>
      <c r="N96" s="387"/>
      <c r="O96" s="387"/>
      <c r="P96" s="378"/>
      <c r="Q96" s="378"/>
      <c r="R96" s="378"/>
    </row>
    <row r="97" spans="3:18" ht="19.5" customHeight="1" thickBot="1">
      <c r="C97" s="331"/>
      <c r="D97" s="332"/>
      <c r="E97" s="333"/>
      <c r="F97" s="333"/>
      <c r="G97" s="333"/>
      <c r="H97" s="333"/>
      <c r="I97" s="334"/>
      <c r="J97" s="387"/>
      <c r="K97" s="387"/>
      <c r="L97" s="387"/>
      <c r="M97" s="387"/>
      <c r="N97" s="387"/>
      <c r="O97" s="387"/>
      <c r="P97" s="378"/>
      <c r="Q97" s="378"/>
      <c r="R97" s="378"/>
    </row>
    <row r="98" spans="3:18" ht="5.25" customHeight="1" thickBot="1">
      <c r="C98" s="380"/>
      <c r="D98" s="372"/>
      <c r="E98" s="372"/>
      <c r="F98" s="372"/>
      <c r="G98" s="372"/>
      <c r="H98" s="372"/>
      <c r="I98" s="382"/>
      <c r="J98" s="372"/>
      <c r="K98" s="372"/>
      <c r="L98" s="372"/>
      <c r="M98" s="372"/>
      <c r="N98" s="372"/>
      <c r="O98" s="372"/>
      <c r="P98" s="372"/>
      <c r="Q98" s="372"/>
      <c r="R98" s="372"/>
    </row>
    <row r="99" spans="3:18" ht="19.5" customHeight="1">
      <c r="C99" s="340" t="s">
        <v>204</v>
      </c>
      <c r="D99" s="341">
        <f>D89+D90</f>
        <v>10184.3</v>
      </c>
      <c r="E99" s="342">
        <f>E89+E90</f>
        <v>62916.2</v>
      </c>
      <c r="F99" s="342">
        <f>F89+F90</f>
        <v>73100.5</v>
      </c>
      <c r="G99" s="342">
        <f>G89+G90+G84</f>
        <v>12288.89</v>
      </c>
      <c r="H99" s="342">
        <f>H89+H90</f>
        <v>77059.63</v>
      </c>
      <c r="I99" s="993">
        <f>I89+I90+I84</f>
        <v>89348.52000000002</v>
      </c>
      <c r="J99" s="387"/>
      <c r="K99" s="387"/>
      <c r="L99" s="387"/>
      <c r="M99" s="387"/>
      <c r="N99" s="387"/>
      <c r="O99" s="387"/>
      <c r="P99" s="378"/>
      <c r="Q99" s="378"/>
      <c r="R99" s="378"/>
    </row>
    <row r="100" spans="3:18" ht="19.5" customHeight="1">
      <c r="C100" s="347" t="s">
        <v>124</v>
      </c>
      <c r="D100" s="388"/>
      <c r="E100" s="389"/>
      <c r="F100" s="389"/>
      <c r="G100" s="389"/>
      <c r="H100" s="389"/>
      <c r="I100" s="390"/>
      <c r="J100" s="391"/>
      <c r="K100" s="391"/>
      <c r="L100" s="391"/>
      <c r="M100" s="391"/>
      <c r="N100" s="391"/>
      <c r="O100" s="391"/>
      <c r="P100" s="391"/>
      <c r="Q100" s="391"/>
      <c r="R100" s="381"/>
    </row>
    <row r="101" spans="3:18" ht="19.5" customHeight="1">
      <c r="C101" s="309" t="s">
        <v>205</v>
      </c>
      <c r="D101" s="1031"/>
      <c r="E101" s="1032"/>
      <c r="F101" s="1032"/>
      <c r="G101" s="1032"/>
      <c r="H101" s="1032"/>
      <c r="I101" s="1033"/>
      <c r="J101" s="392"/>
      <c r="K101" s="392"/>
      <c r="L101" s="372"/>
      <c r="M101" s="372"/>
      <c r="N101" s="372"/>
      <c r="O101" s="372"/>
      <c r="P101" s="372"/>
      <c r="Q101" s="372"/>
      <c r="R101" s="372"/>
    </row>
    <row r="102" spans="3:18" ht="19.5" customHeight="1">
      <c r="C102" s="309" t="s">
        <v>206</v>
      </c>
      <c r="D102" s="310">
        <v>8005</v>
      </c>
      <c r="E102" s="311">
        <v>56695</v>
      </c>
      <c r="F102" s="311">
        <f>SUM(D102:E102)</f>
        <v>64700</v>
      </c>
      <c r="G102" s="311">
        <v>9335.91</v>
      </c>
      <c r="H102" s="311">
        <v>66382.82</v>
      </c>
      <c r="I102" s="534">
        <f>SUM(G102:H102)</f>
        <v>75718.73000000001</v>
      </c>
      <c r="J102" s="392"/>
      <c r="K102" s="392"/>
      <c r="L102" s="372"/>
      <c r="M102" s="372"/>
      <c r="N102" s="372"/>
      <c r="O102" s="372"/>
      <c r="P102" s="372"/>
      <c r="Q102" s="372"/>
      <c r="R102" s="372"/>
    </row>
    <row r="103" spans="3:18" ht="19.5" customHeight="1">
      <c r="C103" s="309" t="s">
        <v>227</v>
      </c>
      <c r="D103" s="356"/>
      <c r="E103" s="352"/>
      <c r="F103" s="352"/>
      <c r="G103" s="352"/>
      <c r="H103" s="352"/>
      <c r="I103" s="357"/>
      <c r="J103" s="392"/>
      <c r="K103" s="392"/>
      <c r="L103" s="372"/>
      <c r="M103" s="372"/>
      <c r="N103" s="372"/>
      <c r="O103" s="372"/>
      <c r="P103" s="372"/>
      <c r="Q103" s="372"/>
      <c r="R103" s="372"/>
    </row>
    <row r="104" spans="3:18" ht="19.5" customHeight="1">
      <c r="C104" s="359" t="s">
        <v>208</v>
      </c>
      <c r="D104" s="356"/>
      <c r="E104" s="352"/>
      <c r="F104" s="352"/>
      <c r="G104" s="311">
        <v>8.97</v>
      </c>
      <c r="H104" s="311" t="s">
        <v>90</v>
      </c>
      <c r="I104" s="534">
        <v>8.97</v>
      </c>
      <c r="J104" s="392"/>
      <c r="K104" s="392"/>
      <c r="L104" s="372"/>
      <c r="M104" s="372"/>
      <c r="N104" s="372"/>
      <c r="O104" s="372"/>
      <c r="P104" s="372"/>
      <c r="Q104" s="372"/>
      <c r="R104" s="372"/>
    </row>
    <row r="105" spans="3:18" ht="19.5" customHeight="1">
      <c r="C105" s="309" t="s">
        <v>209</v>
      </c>
      <c r="D105" s="306">
        <v>2179.3</v>
      </c>
      <c r="E105" s="307">
        <v>6221.2</v>
      </c>
      <c r="F105" s="307">
        <f>SUM(D105:E105)</f>
        <v>8400.5</v>
      </c>
      <c r="G105" s="307">
        <v>2944.01</v>
      </c>
      <c r="H105" s="307">
        <v>10676.81</v>
      </c>
      <c r="I105" s="533">
        <f>SUM(G105:H105)</f>
        <v>13620.82</v>
      </c>
      <c r="J105" s="393"/>
      <c r="K105" s="393"/>
      <c r="L105" s="372"/>
      <c r="M105" s="372"/>
      <c r="N105" s="372"/>
      <c r="O105" s="372"/>
      <c r="P105" s="372"/>
      <c r="Q105" s="372"/>
      <c r="R105" s="372"/>
    </row>
    <row r="106" spans="3:18" ht="19.5" customHeight="1">
      <c r="C106" s="359"/>
      <c r="D106" s="362"/>
      <c r="E106" s="363"/>
      <c r="F106" s="363"/>
      <c r="G106" s="363"/>
      <c r="H106" s="363"/>
      <c r="I106" s="364"/>
      <c r="J106" s="371"/>
      <c r="K106" s="371"/>
      <c r="L106" s="372"/>
      <c r="M106" s="372"/>
      <c r="N106" s="372"/>
      <c r="O106" s="372"/>
      <c r="P106" s="372"/>
      <c r="Q106" s="372"/>
      <c r="R106" s="372"/>
    </row>
    <row r="107" spans="3:18" ht="19.5" customHeight="1" thickBot="1">
      <c r="C107" s="365" t="s">
        <v>210</v>
      </c>
      <c r="D107" s="366"/>
      <c r="E107" s="367"/>
      <c r="F107" s="367"/>
      <c r="G107" s="367"/>
      <c r="H107" s="367"/>
      <c r="I107" s="368"/>
      <c r="J107" s="371"/>
      <c r="K107" s="371"/>
      <c r="L107" s="372"/>
      <c r="M107" s="372"/>
      <c r="N107" s="372"/>
      <c r="O107" s="372"/>
      <c r="P107" s="372"/>
      <c r="Q107" s="372"/>
      <c r="R107" s="372"/>
    </row>
    <row r="108" spans="3:9" ht="19.5" customHeight="1">
      <c r="C108" s="1514" t="s">
        <v>219</v>
      </c>
      <c r="D108" s="1514"/>
      <c r="E108" s="1514"/>
      <c r="F108" s="1514"/>
      <c r="G108" s="1514"/>
      <c r="H108" s="1514"/>
      <c r="I108" s="1514"/>
    </row>
    <row r="109" spans="3:9" ht="12.75" customHeight="1">
      <c r="C109" s="545"/>
      <c r="D109" s="545"/>
      <c r="E109" s="545"/>
      <c r="F109" s="545"/>
      <c r="G109" s="545"/>
      <c r="H109" s="545"/>
      <c r="I109" s="545"/>
    </row>
    <row r="110" spans="3:19" ht="15.75">
      <c r="C110" s="536" t="s">
        <v>325</v>
      </c>
      <c r="D110" s="536"/>
      <c r="E110" s="537"/>
      <c r="F110" s="538"/>
      <c r="G110" s="538"/>
      <c r="H110" s="538"/>
      <c r="I110" s="539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</row>
    <row r="111" spans="3:19" ht="15.75">
      <c r="C111" s="1517" t="s">
        <v>328</v>
      </c>
      <c r="D111" s="1449"/>
      <c r="E111" s="1449"/>
      <c r="F111" s="1449"/>
      <c r="G111" s="1449"/>
      <c r="H111" s="1449"/>
      <c r="I111" s="1449"/>
      <c r="J111" s="1449"/>
      <c r="K111" s="1449"/>
      <c r="L111" s="1449"/>
      <c r="M111" s="1449"/>
      <c r="N111" s="1449"/>
      <c r="O111" s="1449"/>
      <c r="P111" s="1449"/>
      <c r="Q111" s="1449"/>
      <c r="R111" s="1449"/>
      <c r="S111" s="1449"/>
    </row>
    <row r="112" spans="2:19" ht="15.75" customHeight="1">
      <c r="B112" s="272" t="s">
        <v>326</v>
      </c>
      <c r="C112" s="1469" t="s">
        <v>329</v>
      </c>
      <c r="D112" s="1449"/>
      <c r="E112" s="1449"/>
      <c r="F112" s="1449"/>
      <c r="G112" s="1449"/>
      <c r="H112" s="1449"/>
      <c r="I112" s="1449"/>
      <c r="J112" s="1449"/>
      <c r="K112" s="1449"/>
      <c r="L112" s="1449"/>
      <c r="M112" s="1449"/>
      <c r="N112" s="1449"/>
      <c r="O112" s="1449"/>
      <c r="P112" s="1449"/>
      <c r="Q112" s="1449"/>
      <c r="R112" s="1449"/>
      <c r="S112" s="1449"/>
    </row>
    <row r="113" spans="2:19" ht="15.75" customHeight="1">
      <c r="B113" s="272" t="s">
        <v>326</v>
      </c>
      <c r="C113" s="1469" t="s">
        <v>330</v>
      </c>
      <c r="D113" s="1449"/>
      <c r="E113" s="1449"/>
      <c r="F113" s="1449"/>
      <c r="G113" s="1449"/>
      <c r="H113" s="1449"/>
      <c r="I113" s="1449"/>
      <c r="J113" s="1449"/>
      <c r="K113" s="1449"/>
      <c r="L113" s="1449"/>
      <c r="M113" s="1449"/>
      <c r="N113" s="1449"/>
      <c r="O113" s="1449"/>
      <c r="P113" s="1449"/>
      <c r="Q113" s="1449"/>
      <c r="R113" s="1449"/>
      <c r="S113" s="1449"/>
    </row>
    <row r="114" spans="2:19" ht="15.75">
      <c r="B114" s="272" t="s">
        <v>326</v>
      </c>
      <c r="C114" s="1467" t="s">
        <v>331</v>
      </c>
      <c r="D114" s="1449"/>
      <c r="E114" s="1449"/>
      <c r="F114" s="1449"/>
      <c r="G114" s="1449"/>
      <c r="H114" s="1449"/>
      <c r="I114" s="1449"/>
      <c r="J114" s="1449"/>
      <c r="K114" s="1449"/>
      <c r="L114" s="1449"/>
      <c r="M114" s="1449"/>
      <c r="N114" s="1449"/>
      <c r="O114" s="1449"/>
      <c r="P114" s="1449"/>
      <c r="Q114" s="1449"/>
      <c r="R114" s="1449"/>
      <c r="S114" s="1449"/>
    </row>
    <row r="115" spans="3:19" ht="12.75">
      <c r="C115" s="1516" t="s">
        <v>493</v>
      </c>
      <c r="D115" s="1449"/>
      <c r="E115" s="1449"/>
      <c r="F115" s="1449"/>
      <c r="G115" s="1449"/>
      <c r="H115" s="1449"/>
      <c r="I115" s="1449"/>
      <c r="J115" s="1449"/>
      <c r="K115" s="1449"/>
      <c r="L115" s="1449"/>
      <c r="M115" s="1449"/>
      <c r="N115" s="1449"/>
      <c r="O115" s="1449"/>
      <c r="P115" s="1449"/>
      <c r="Q115" s="1449"/>
      <c r="R115" s="1449"/>
      <c r="S115" s="1449"/>
    </row>
    <row r="116" spans="2:19" ht="15.75">
      <c r="B116" s="272" t="s">
        <v>326</v>
      </c>
      <c r="C116" s="541" t="s">
        <v>494</v>
      </c>
      <c r="D116" s="6" t="s">
        <v>332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19" ht="15.75">
      <c r="B117" s="272" t="s">
        <v>326</v>
      </c>
      <c r="C117" s="541"/>
      <c r="D117" s="6" t="s">
        <v>495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19" ht="15.75">
      <c r="B118" s="272" t="s">
        <v>326</v>
      </c>
      <c r="C118" s="541"/>
      <c r="D118" s="1449" t="s">
        <v>497</v>
      </c>
      <c r="E118" s="1449"/>
      <c r="F118" s="1449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3:19" ht="15.75">
      <c r="C119" s="541"/>
      <c r="D119" s="1449" t="s">
        <v>496</v>
      </c>
      <c r="E119" s="1449"/>
      <c r="F119" s="1449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ht="15.75">
      <c r="B120" s="272" t="s">
        <v>327</v>
      </c>
      <c r="C120" s="1467" t="s">
        <v>333</v>
      </c>
      <c r="D120" s="1449"/>
      <c r="E120" s="1449"/>
      <c r="F120" s="1449"/>
      <c r="G120" s="1449"/>
      <c r="H120" s="1449"/>
      <c r="I120" s="1449"/>
      <c r="J120" s="1449"/>
      <c r="K120" s="542"/>
      <c r="L120" s="542"/>
      <c r="M120" s="542"/>
      <c r="N120" s="542"/>
      <c r="O120" s="542"/>
      <c r="P120" s="543"/>
      <c r="Q120" s="543"/>
      <c r="R120" s="543"/>
      <c r="S120" s="543"/>
    </row>
    <row r="121" spans="2:19" ht="15.75">
      <c r="B121" s="272" t="s">
        <v>327</v>
      </c>
      <c r="C121" s="1467" t="s">
        <v>334</v>
      </c>
      <c r="D121" s="1449"/>
      <c r="E121" s="1449"/>
      <c r="F121" s="1449"/>
      <c r="G121" s="1449"/>
      <c r="H121" s="1449"/>
      <c r="I121" s="1449"/>
      <c r="J121" s="1449"/>
      <c r="K121" s="539"/>
      <c r="L121" s="539"/>
      <c r="M121" s="539"/>
      <c r="N121" s="539"/>
      <c r="O121" s="539"/>
      <c r="P121" s="544"/>
      <c r="Q121" s="544"/>
      <c r="R121" s="544"/>
      <c r="S121" s="544"/>
    </row>
    <row r="122" spans="2:19" ht="15.75">
      <c r="B122" s="272" t="s">
        <v>327</v>
      </c>
      <c r="C122" s="1467" t="s">
        <v>582</v>
      </c>
      <c r="D122" s="1449"/>
      <c r="E122" s="1449"/>
      <c r="F122" s="1449"/>
      <c r="G122" s="1449"/>
      <c r="H122" s="1449"/>
      <c r="I122" s="1449"/>
      <c r="J122" s="1449"/>
      <c r="K122" s="539"/>
      <c r="L122" s="539"/>
      <c r="M122" s="539"/>
      <c r="N122" s="539"/>
      <c r="O122" s="539"/>
      <c r="P122" s="544"/>
      <c r="Q122" s="544"/>
      <c r="R122" s="544"/>
      <c r="S122" s="544"/>
    </row>
    <row r="123" spans="3:9" ht="39.75" customHeight="1">
      <c r="C123" s="272" t="s">
        <v>352</v>
      </c>
      <c r="D123" s="1515" t="s">
        <v>353</v>
      </c>
      <c r="E123" s="1515"/>
      <c r="F123" s="1449"/>
      <c r="G123" s="1449"/>
      <c r="H123" s="1468" t="s">
        <v>354</v>
      </c>
      <c r="I123" s="1468"/>
    </row>
    <row r="124" spans="3:5" ht="19.5" customHeight="1">
      <c r="C124" s="272" t="s">
        <v>171</v>
      </c>
      <c r="D124" s="1515" t="s">
        <v>171</v>
      </c>
      <c r="E124" s="1515"/>
    </row>
    <row r="125" ht="19.5" customHeight="1"/>
    <row r="126" ht="19.5" customHeight="1"/>
    <row r="127" ht="19.5" customHeight="1"/>
    <row r="128" ht="19.5" customHeight="1"/>
    <row r="129" ht="19.5" customHeight="1"/>
  </sheetData>
  <mergeCells count="49">
    <mergeCell ref="D124:E124"/>
    <mergeCell ref="C88:I88"/>
    <mergeCell ref="C93:I93"/>
    <mergeCell ref="C108:I108"/>
    <mergeCell ref="C120:J120"/>
    <mergeCell ref="C121:J121"/>
    <mergeCell ref="C115:S115"/>
    <mergeCell ref="C111:S111"/>
    <mergeCell ref="C112:S112"/>
    <mergeCell ref="D123:G123"/>
    <mergeCell ref="P79:R80"/>
    <mergeCell ref="D80:F80"/>
    <mergeCell ref="G80:I80"/>
    <mergeCell ref="C83:I83"/>
    <mergeCell ref="C79:C82"/>
    <mergeCell ref="D79:I79"/>
    <mergeCell ref="J79:L80"/>
    <mergeCell ref="M79:O80"/>
    <mergeCell ref="C50:O50"/>
    <mergeCell ref="C56:O56"/>
    <mergeCell ref="C60:O60"/>
    <mergeCell ref="C76:O76"/>
    <mergeCell ref="C46:C49"/>
    <mergeCell ref="D46:O46"/>
    <mergeCell ref="P46:R47"/>
    <mergeCell ref="D47:F47"/>
    <mergeCell ref="G47:I47"/>
    <mergeCell ref="J47:L47"/>
    <mergeCell ref="M47:O47"/>
    <mergeCell ref="C12:R12"/>
    <mergeCell ref="C16:R16"/>
    <mergeCell ref="C21:R21"/>
    <mergeCell ref="C28:L28"/>
    <mergeCell ref="Q3:R3"/>
    <mergeCell ref="C5:Q5"/>
    <mergeCell ref="C8:C11"/>
    <mergeCell ref="D8:I8"/>
    <mergeCell ref="J8:L9"/>
    <mergeCell ref="M8:O9"/>
    <mergeCell ref="P8:R9"/>
    <mergeCell ref="D9:F9"/>
    <mergeCell ref="G9:I9"/>
    <mergeCell ref="F6:K6"/>
    <mergeCell ref="C122:J122"/>
    <mergeCell ref="H123:I123"/>
    <mergeCell ref="C113:S113"/>
    <mergeCell ref="C114:S114"/>
    <mergeCell ref="D119:F119"/>
    <mergeCell ref="D118:F118"/>
  </mergeCells>
  <printOptions/>
  <pageMargins left="0.75" right="0.75" top="1" bottom="1" header="0.4921259845" footer="0.492125984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82"/>
  <sheetViews>
    <sheetView showGridLines="0" zoomScale="85" zoomScaleNormal="85" workbookViewId="0" topLeftCell="A15">
      <selection activeCell="H37" sqref="H37"/>
    </sheetView>
  </sheetViews>
  <sheetFormatPr defaultColWidth="9.00390625" defaultRowHeight="12.75"/>
  <cols>
    <col min="1" max="1" width="9.125" style="272" customWidth="1"/>
    <col min="2" max="2" width="2.25390625" style="272" customWidth="1"/>
    <col min="3" max="3" width="47.125" style="272" customWidth="1"/>
    <col min="4" max="6" width="20.75390625" style="272" customWidth="1"/>
    <col min="7" max="7" width="20.375" style="272" customWidth="1"/>
    <col min="8" max="8" width="29.75390625" style="272" customWidth="1"/>
    <col min="9" max="9" width="15.25390625" style="272" customWidth="1"/>
    <col min="10" max="16384" width="9.125" style="272" customWidth="1"/>
  </cols>
  <sheetData>
    <row r="1" spans="4:6" ht="15.75" hidden="1">
      <c r="D1" s="273"/>
      <c r="E1" s="273"/>
      <c r="F1" s="273"/>
    </row>
    <row r="2" spans="4:6" ht="15.75">
      <c r="D2" s="273"/>
      <c r="E2" s="273"/>
      <c r="F2" s="273"/>
    </row>
    <row r="3" spans="3:9" ht="13.5" customHeight="1">
      <c r="C3" s="274" t="s">
        <v>311</v>
      </c>
      <c r="D3" s="273"/>
      <c r="E3" s="273"/>
      <c r="F3" s="273"/>
      <c r="I3" s="273" t="s">
        <v>172</v>
      </c>
    </row>
    <row r="4" spans="3:6" ht="19.5" customHeight="1" thickBot="1">
      <c r="C4" s="502" t="s">
        <v>0</v>
      </c>
      <c r="D4" s="273"/>
      <c r="E4" s="273"/>
      <c r="F4" s="273"/>
    </row>
    <row r="5" spans="3:9" ht="26.25" customHeight="1">
      <c r="C5" s="1524" t="s">
        <v>348</v>
      </c>
      <c r="D5" s="1525"/>
      <c r="E5" s="1525"/>
      <c r="F5" s="1525"/>
      <c r="G5" s="1525"/>
      <c r="H5" s="1525"/>
      <c r="I5" s="1526"/>
    </row>
    <row r="6" spans="3:9" ht="17.25" customHeight="1" thickBot="1">
      <c r="C6" s="459"/>
      <c r="D6" s="460"/>
      <c r="E6" s="460"/>
      <c r="F6" s="460"/>
      <c r="G6" s="460"/>
      <c r="H6" s="461"/>
      <c r="I6" s="504" t="s">
        <v>118</v>
      </c>
    </row>
    <row r="7" spans="3:9" ht="18" customHeight="1">
      <c r="C7" s="1472" t="s">
        <v>192</v>
      </c>
      <c r="D7" s="1475" t="s">
        <v>193</v>
      </c>
      <c r="E7" s="1476"/>
      <c r="F7" s="1527" t="s">
        <v>319</v>
      </c>
      <c r="G7" s="1529" t="s">
        <v>245</v>
      </c>
      <c r="H7" s="1530"/>
      <c r="I7" s="1519" t="s">
        <v>95</v>
      </c>
    </row>
    <row r="8" spans="3:9" ht="69.75" customHeight="1">
      <c r="C8" s="1473"/>
      <c r="D8" s="278" t="s">
        <v>87</v>
      </c>
      <c r="E8" s="279" t="s">
        <v>88</v>
      </c>
      <c r="F8" s="1528"/>
      <c r="G8" s="505" t="s">
        <v>246</v>
      </c>
      <c r="H8" s="450" t="s">
        <v>247</v>
      </c>
      <c r="I8" s="1520"/>
    </row>
    <row r="9" spans="3:10" ht="12.75" customHeight="1" thickBot="1">
      <c r="C9" s="1474"/>
      <c r="D9" s="288">
        <v>1</v>
      </c>
      <c r="E9" s="290">
        <v>2</v>
      </c>
      <c r="F9" s="290">
        <v>3</v>
      </c>
      <c r="G9" s="290">
        <v>4</v>
      </c>
      <c r="H9" s="289">
        <v>5</v>
      </c>
      <c r="I9" s="394" t="s">
        <v>248</v>
      </c>
      <c r="J9" s="294"/>
    </row>
    <row r="10" spans="3:9" s="295" customFormat="1" ht="19.5" customHeight="1" thickBot="1">
      <c r="C10" s="1491" t="s">
        <v>201</v>
      </c>
      <c r="D10" s="1492"/>
      <c r="E10" s="1492"/>
      <c r="F10" s="1492"/>
      <c r="G10" s="1492"/>
      <c r="H10" s="1492"/>
      <c r="I10" s="1513"/>
    </row>
    <row r="11" spans="3:9" ht="19.5" customHeight="1">
      <c r="C11" s="581" t="s">
        <v>317</v>
      </c>
      <c r="D11" s="582"/>
      <c r="E11" s="583"/>
      <c r="F11" s="584">
        <v>168.03</v>
      </c>
      <c r="G11" s="585">
        <v>168.3</v>
      </c>
      <c r="H11" s="586">
        <f>4146.947+287.006</f>
        <v>4433.953</v>
      </c>
      <c r="I11" s="587"/>
    </row>
    <row r="12" spans="3:9" ht="19.5" customHeight="1">
      <c r="C12" s="606"/>
      <c r="D12" s="582"/>
      <c r="E12" s="583"/>
      <c r="F12" s="583"/>
      <c r="G12" s="588"/>
      <c r="H12" s="589"/>
      <c r="I12" s="590"/>
    </row>
    <row r="13" spans="3:9" ht="19.5" customHeight="1">
      <c r="C13" s="591"/>
      <c r="D13" s="592"/>
      <c r="E13" s="593"/>
      <c r="F13" s="593"/>
      <c r="G13" s="588"/>
      <c r="H13" s="589"/>
      <c r="I13" s="590"/>
    </row>
    <row r="14" spans="3:9" ht="19.5" customHeight="1" thickBot="1">
      <c r="C14" s="594"/>
      <c r="D14" s="595"/>
      <c r="E14" s="596"/>
      <c r="F14" s="597"/>
      <c r="G14" s="598"/>
      <c r="H14" s="599"/>
      <c r="I14" s="600"/>
    </row>
    <row r="15" spans="3:9" s="322" customFormat="1" ht="19.5" customHeight="1" thickBot="1">
      <c r="C15" s="1531" t="s">
        <v>202</v>
      </c>
      <c r="D15" s="1532"/>
      <c r="E15" s="1532"/>
      <c r="F15" s="1532"/>
      <c r="G15" s="1532"/>
      <c r="H15" s="1532"/>
      <c r="I15" s="1533"/>
    </row>
    <row r="16" spans="3:9" ht="19.5" customHeight="1">
      <c r="C16" s="601" t="s">
        <v>345</v>
      </c>
      <c r="D16" s="602">
        <v>0</v>
      </c>
      <c r="E16" s="603">
        <v>41977</v>
      </c>
      <c r="F16" s="603">
        <v>32289.18</v>
      </c>
      <c r="G16" s="611">
        <v>7432.31</v>
      </c>
      <c r="H16" s="610"/>
      <c r="I16" s="1103">
        <f>(F16-H16)/E16</f>
        <v>0.7692112347237773</v>
      </c>
    </row>
    <row r="17" spans="3:9" ht="19.5" customHeight="1">
      <c r="C17" s="607" t="s">
        <v>317</v>
      </c>
      <c r="D17" s="604">
        <v>15649</v>
      </c>
      <c r="E17" s="605">
        <v>15649</v>
      </c>
      <c r="F17" s="605">
        <v>12165.3</v>
      </c>
      <c r="G17" s="612">
        <v>2804.86</v>
      </c>
      <c r="H17" s="613">
        <f>8919.384+377.079</f>
        <v>9296.463</v>
      </c>
      <c r="I17" s="1104">
        <f>(F17-H17)/E17</f>
        <v>0.18332398236309028</v>
      </c>
    </row>
    <row r="18" spans="3:9" ht="19.5" customHeight="1">
      <c r="C18" s="608" t="s">
        <v>318</v>
      </c>
      <c r="D18" s="604"/>
      <c r="E18" s="605"/>
      <c r="F18" s="605">
        <v>3424.22</v>
      </c>
      <c r="G18" s="612">
        <v>3424.22</v>
      </c>
      <c r="H18" s="613">
        <v>3789.787</v>
      </c>
      <c r="I18" s="1104"/>
    </row>
    <row r="19" spans="3:9" ht="19.5" customHeight="1" thickBot="1">
      <c r="C19" s="609" t="s">
        <v>347</v>
      </c>
      <c r="D19" s="1105"/>
      <c r="E19" s="1106"/>
      <c r="F19" s="1106"/>
      <c r="G19" s="614"/>
      <c r="H19" s="615">
        <v>51.396</v>
      </c>
      <c r="I19" s="1107"/>
    </row>
    <row r="20" spans="3:9" s="322" customFormat="1" ht="19.5" customHeight="1" thickBot="1">
      <c r="C20" s="1534" t="s">
        <v>203</v>
      </c>
      <c r="D20" s="1535"/>
      <c r="E20" s="1535"/>
      <c r="F20" s="1535"/>
      <c r="G20" s="1535"/>
      <c r="H20" s="1535"/>
      <c r="I20" s="1536"/>
    </row>
    <row r="21" spans="3:9" ht="19.5" customHeight="1">
      <c r="C21" s="305"/>
      <c r="D21" s="306"/>
      <c r="E21" s="308"/>
      <c r="F21" s="299"/>
      <c r="G21" s="298"/>
      <c r="H21" s="462"/>
      <c r="I21" s="1108"/>
    </row>
    <row r="22" spans="3:9" ht="19.5" customHeight="1">
      <c r="C22" s="309"/>
      <c r="D22" s="310"/>
      <c r="E22" s="312"/>
      <c r="F22" s="312"/>
      <c r="G22" s="311"/>
      <c r="H22" s="463"/>
      <c r="I22" s="1109"/>
    </row>
    <row r="23" spans="3:9" ht="19.5" customHeight="1">
      <c r="C23" s="309"/>
      <c r="D23" s="310"/>
      <c r="E23" s="312"/>
      <c r="F23" s="312"/>
      <c r="G23" s="311"/>
      <c r="H23" s="463"/>
      <c r="I23" s="1109"/>
    </row>
    <row r="24" spans="3:9" ht="19.5" customHeight="1" thickBot="1">
      <c r="C24" s="464"/>
      <c r="D24" s="465"/>
      <c r="E24" s="466"/>
      <c r="F24" s="335"/>
      <c r="G24" s="333"/>
      <c r="H24" s="467"/>
      <c r="I24" s="1110"/>
    </row>
    <row r="25" spans="3:9" ht="3.75" customHeight="1" thickBot="1">
      <c r="C25" s="1111"/>
      <c r="D25" s="1112"/>
      <c r="E25" s="1112"/>
      <c r="F25" s="1112"/>
      <c r="G25" s="1112"/>
      <c r="H25" s="1112"/>
      <c r="I25" s="1113"/>
    </row>
    <row r="26" spans="3:9" ht="19.5" customHeight="1">
      <c r="C26" s="468" t="s">
        <v>204</v>
      </c>
      <c r="D26" s="469">
        <f>D11+D16+D17+D18+D19</f>
        <v>15649</v>
      </c>
      <c r="E26" s="469">
        <f>E11+E16+E17+E18+E19</f>
        <v>57626</v>
      </c>
      <c r="F26" s="469">
        <f>F11+F16+F17+F18+F19</f>
        <v>48046.729999999996</v>
      </c>
      <c r="G26" s="469">
        <f>G11+G16+G17+G18+G19</f>
        <v>13829.69</v>
      </c>
      <c r="H26" s="1102">
        <f>H11+H16+H17+H18+H19</f>
        <v>17571.599000000002</v>
      </c>
      <c r="I26" s="1114">
        <f>(F26-H26)/E26</f>
        <v>0.5288434213722971</v>
      </c>
    </row>
    <row r="27" spans="3:9" ht="17.25" customHeight="1" hidden="1">
      <c r="C27" s="1494"/>
      <c r="D27" s="1495"/>
      <c r="E27" s="1495"/>
      <c r="F27" s="1537"/>
      <c r="G27" s="345"/>
      <c r="H27" s="344"/>
      <c r="I27" s="346"/>
    </row>
    <row r="28" spans="3:9" ht="19.5" customHeight="1">
      <c r="C28" s="347" t="s">
        <v>124</v>
      </c>
      <c r="D28" s="348"/>
      <c r="E28" s="349"/>
      <c r="F28" s="470"/>
      <c r="G28" s="353"/>
      <c r="H28" s="354"/>
      <c r="I28" s="355"/>
    </row>
    <row r="29" spans="3:9" ht="19.5" customHeight="1">
      <c r="C29" s="309" t="s">
        <v>205</v>
      </c>
      <c r="D29" s="1031"/>
      <c r="E29" s="1032"/>
      <c r="F29" s="1116"/>
      <c r="G29" s="1117"/>
      <c r="H29" s="1118"/>
      <c r="I29" s="1119"/>
    </row>
    <row r="30" spans="3:9" ht="19.5" customHeight="1">
      <c r="C30" s="309" t="s">
        <v>206</v>
      </c>
      <c r="D30" s="604">
        <v>0</v>
      </c>
      <c r="E30" s="1120">
        <v>41977</v>
      </c>
      <c r="F30" s="1120">
        <v>32289.18</v>
      </c>
      <c r="G30" s="612">
        <v>7432.31</v>
      </c>
      <c r="H30" s="1121"/>
      <c r="I30" s="1104">
        <f>(F30-H30)/E30</f>
        <v>0.7692112347237773</v>
      </c>
    </row>
    <row r="31" spans="3:9" ht="19.5" customHeight="1">
      <c r="C31" s="309" t="s">
        <v>227</v>
      </c>
      <c r="D31" s="356"/>
      <c r="E31" s="352"/>
      <c r="F31" s="352"/>
      <c r="G31" s="353"/>
      <c r="H31" s="353"/>
      <c r="I31" s="358"/>
    </row>
    <row r="32" spans="3:9" ht="19.5" customHeight="1">
      <c r="C32" s="359" t="s">
        <v>208</v>
      </c>
      <c r="D32" s="360"/>
      <c r="E32" s="361"/>
      <c r="F32" s="361"/>
      <c r="G32" s="353"/>
      <c r="H32" s="353"/>
      <c r="I32" s="358"/>
    </row>
    <row r="33" spans="3:9" ht="19.5" customHeight="1">
      <c r="C33" s="309" t="s">
        <v>209</v>
      </c>
      <c r="D33" s="592">
        <f>D11+D17</f>
        <v>15649</v>
      </c>
      <c r="E33" s="588">
        <f>E11+E17</f>
        <v>15649</v>
      </c>
      <c r="F33" s="588">
        <f>F11+F17</f>
        <v>12333.33</v>
      </c>
      <c r="G33" s="588">
        <f>G11+G17</f>
        <v>2973.1600000000003</v>
      </c>
      <c r="H33" s="1115">
        <f>H11+H17</f>
        <v>13730.416000000001</v>
      </c>
      <c r="I33" s="1104">
        <f>(F33-H33)/E33</f>
        <v>-0.08927637548725166</v>
      </c>
    </row>
    <row r="34" spans="3:9" ht="19.5" customHeight="1">
      <c r="C34" s="359"/>
      <c r="D34" s="360"/>
      <c r="E34" s="361"/>
      <c r="F34" s="361"/>
      <c r="G34" s="353"/>
      <c r="H34" s="353"/>
      <c r="I34" s="358"/>
    </row>
    <row r="35" spans="3:9" ht="19.5" customHeight="1">
      <c r="C35" s="359"/>
      <c r="D35" s="362"/>
      <c r="E35" s="363"/>
      <c r="F35" s="363"/>
      <c r="G35" s="353"/>
      <c r="H35" s="353"/>
      <c r="I35" s="358"/>
    </row>
    <row r="36" spans="3:9" ht="19.5" customHeight="1" thickBot="1">
      <c r="C36" s="365" t="s">
        <v>210</v>
      </c>
      <c r="D36" s="366"/>
      <c r="E36" s="367"/>
      <c r="F36" s="598">
        <f>F18+F19</f>
        <v>3424.22</v>
      </c>
      <c r="G36" s="598">
        <f>G18+G19</f>
        <v>3424.22</v>
      </c>
      <c r="H36" s="598">
        <f>H18+H19</f>
        <v>3841.183</v>
      </c>
      <c r="I36" s="369"/>
    </row>
    <row r="37" spans="3:8" ht="16.5" thickBot="1">
      <c r="C37" s="370"/>
      <c r="D37" s="371"/>
      <c r="E37" s="371"/>
      <c r="F37" s="371"/>
      <c r="G37" s="372"/>
      <c r="H37" s="372"/>
    </row>
    <row r="38" spans="3:9" ht="25.5" customHeight="1">
      <c r="C38" s="1524" t="s">
        <v>228</v>
      </c>
      <c r="D38" s="1539"/>
      <c r="E38" s="1539"/>
      <c r="F38" s="1539"/>
      <c r="G38" s="1539"/>
      <c r="H38" s="1539"/>
      <c r="I38" s="1540"/>
    </row>
    <row r="39" spans="3:9" ht="16.5" thickBot="1">
      <c r="C39" s="471"/>
      <c r="D39" s="472"/>
      <c r="E39" s="472"/>
      <c r="F39" s="472"/>
      <c r="G39" s="472"/>
      <c r="H39" s="472"/>
      <c r="I39" s="506" t="s">
        <v>118</v>
      </c>
    </row>
    <row r="40" spans="3:18" ht="19.5" customHeight="1">
      <c r="C40" s="1521" t="s">
        <v>220</v>
      </c>
      <c r="D40" s="1538" t="s">
        <v>193</v>
      </c>
      <c r="E40" s="1498"/>
      <c r="F40" s="1527" t="s">
        <v>194</v>
      </c>
      <c r="G40" s="1529" t="s">
        <v>245</v>
      </c>
      <c r="H40" s="1530"/>
      <c r="I40" s="1519" t="s">
        <v>95</v>
      </c>
      <c r="J40" s="1518"/>
      <c r="K40" s="1518"/>
      <c r="L40" s="1518"/>
      <c r="M40" s="1518"/>
      <c r="N40" s="1518"/>
      <c r="O40" s="1518"/>
      <c r="P40" s="1518"/>
      <c r="Q40" s="1518"/>
      <c r="R40" s="1518"/>
    </row>
    <row r="41" spans="3:18" ht="66.75" customHeight="1">
      <c r="C41" s="1522"/>
      <c r="D41" s="503" t="s">
        <v>87</v>
      </c>
      <c r="E41" s="395" t="s">
        <v>88</v>
      </c>
      <c r="F41" s="1528"/>
      <c r="G41" s="505" t="s">
        <v>246</v>
      </c>
      <c r="H41" s="450" t="s">
        <v>247</v>
      </c>
      <c r="I41" s="1520"/>
      <c r="J41" s="1518"/>
      <c r="K41" s="1518"/>
      <c r="L41" s="1518"/>
      <c r="M41" s="1518"/>
      <c r="N41" s="1518"/>
      <c r="O41" s="1518"/>
      <c r="P41" s="1518"/>
      <c r="Q41" s="1518"/>
      <c r="R41" s="1518"/>
    </row>
    <row r="42" spans="3:18" ht="14.25" customHeight="1" thickBot="1">
      <c r="C42" s="1523"/>
      <c r="D42" s="523">
        <v>1</v>
      </c>
      <c r="E42" s="451">
        <v>2</v>
      </c>
      <c r="F42" s="452">
        <v>3</v>
      </c>
      <c r="G42" s="290">
        <v>4</v>
      </c>
      <c r="H42" s="289">
        <v>5</v>
      </c>
      <c r="I42" s="394" t="s">
        <v>248</v>
      </c>
      <c r="J42" s="453"/>
      <c r="K42" s="453"/>
      <c r="L42" s="453"/>
      <c r="M42" s="453"/>
      <c r="N42" s="453"/>
      <c r="O42" s="453"/>
      <c r="P42" s="453"/>
      <c r="Q42" s="453"/>
      <c r="R42" s="453"/>
    </row>
    <row r="43" spans="3:18" ht="19.5" customHeight="1" thickBot="1">
      <c r="C43" s="1491" t="s">
        <v>201</v>
      </c>
      <c r="D43" s="1512"/>
      <c r="E43" s="1512"/>
      <c r="F43" s="1512"/>
      <c r="G43" s="1512"/>
      <c r="H43" s="1512"/>
      <c r="I43" s="1513"/>
      <c r="J43" s="449"/>
      <c r="K43" s="449"/>
      <c r="L43" s="449"/>
      <c r="M43" s="449"/>
      <c r="N43" s="449"/>
      <c r="O43" s="449"/>
      <c r="P43" s="449"/>
      <c r="Q43" s="449"/>
      <c r="R43" s="449"/>
    </row>
    <row r="44" spans="3:18" ht="18.75" customHeight="1">
      <c r="C44" s="397" t="s">
        <v>221</v>
      </c>
      <c r="D44" s="398"/>
      <c r="E44" s="399"/>
      <c r="F44" s="400"/>
      <c r="G44" s="399"/>
      <c r="H44" s="399"/>
      <c r="I44" s="401"/>
      <c r="J44" s="457"/>
      <c r="K44" s="457"/>
      <c r="L44" s="457"/>
      <c r="M44" s="457"/>
      <c r="N44" s="457"/>
      <c r="O44" s="457"/>
      <c r="P44" s="454"/>
      <c r="Q44" s="454"/>
      <c r="R44" s="454"/>
    </row>
    <row r="45" spans="3:18" ht="18.75" customHeight="1">
      <c r="C45" s="402" t="s">
        <v>222</v>
      </c>
      <c r="D45" s="403"/>
      <c r="E45" s="404"/>
      <c r="F45" s="405"/>
      <c r="G45" s="404"/>
      <c r="H45" s="404"/>
      <c r="I45" s="406"/>
      <c r="J45" s="457"/>
      <c r="K45" s="457"/>
      <c r="L45" s="457"/>
      <c r="M45" s="457"/>
      <c r="N45" s="457"/>
      <c r="O45" s="457"/>
      <c r="P45" s="454"/>
      <c r="Q45" s="454"/>
      <c r="R45" s="454"/>
    </row>
    <row r="46" spans="3:18" ht="18.75" customHeight="1" thickBot="1">
      <c r="C46" s="407" t="s">
        <v>223</v>
      </c>
      <c r="D46" s="408"/>
      <c r="E46" s="409"/>
      <c r="F46" s="412"/>
      <c r="G46" s="410"/>
      <c r="H46" s="409"/>
      <c r="I46" s="411"/>
      <c r="J46" s="458"/>
      <c r="K46" s="458"/>
      <c r="L46" s="458"/>
      <c r="M46" s="458"/>
      <c r="N46" s="458"/>
      <c r="O46" s="458"/>
      <c r="P46" s="455"/>
      <c r="Q46" s="455"/>
      <c r="R46" s="455"/>
    </row>
    <row r="47" spans="2:18" ht="18.75" customHeight="1" thickBot="1">
      <c r="B47" s="270"/>
      <c r="C47" s="1491" t="s">
        <v>202</v>
      </c>
      <c r="D47" s="1512"/>
      <c r="E47" s="1512"/>
      <c r="F47" s="1512"/>
      <c r="G47" s="1512"/>
      <c r="H47" s="1512"/>
      <c r="I47" s="1513"/>
      <c r="J47" s="449"/>
      <c r="K47" s="449"/>
      <c r="L47" s="449"/>
      <c r="M47" s="449"/>
      <c r="N47" s="449"/>
      <c r="O47" s="449"/>
      <c r="P47" s="449"/>
      <c r="Q47" s="449"/>
      <c r="R47" s="449"/>
    </row>
    <row r="48" spans="3:18" ht="18.75" customHeight="1">
      <c r="C48" s="413" t="s">
        <v>221</v>
      </c>
      <c r="D48" s="414"/>
      <c r="E48" s="415"/>
      <c r="F48" s="417"/>
      <c r="G48" s="415"/>
      <c r="H48" s="415"/>
      <c r="I48" s="416"/>
      <c r="J48" s="449"/>
      <c r="K48" s="449"/>
      <c r="L48" s="449"/>
      <c r="M48" s="449"/>
      <c r="N48" s="449"/>
      <c r="O48" s="449"/>
      <c r="P48" s="449"/>
      <c r="Q48" s="449"/>
      <c r="R48" s="449"/>
    </row>
    <row r="49" spans="3:18" ht="18.75" customHeight="1">
      <c r="C49" s="418" t="s">
        <v>224</v>
      </c>
      <c r="D49" s="419"/>
      <c r="E49" s="420"/>
      <c r="F49" s="422"/>
      <c r="G49" s="420"/>
      <c r="H49" s="420"/>
      <c r="I49" s="421"/>
      <c r="J49" s="449"/>
      <c r="K49" s="449"/>
      <c r="L49" s="449"/>
      <c r="M49" s="449"/>
      <c r="N49" s="449"/>
      <c r="O49" s="449"/>
      <c r="P49" s="449"/>
      <c r="Q49" s="449"/>
      <c r="R49" s="449"/>
    </row>
    <row r="50" spans="3:18" ht="18.75" customHeight="1">
      <c r="C50" s="418" t="s">
        <v>225</v>
      </c>
      <c r="D50" s="419"/>
      <c r="E50" s="420"/>
      <c r="F50" s="422"/>
      <c r="G50" s="420"/>
      <c r="H50" s="420"/>
      <c r="I50" s="421"/>
      <c r="J50" s="449"/>
      <c r="K50" s="449"/>
      <c r="L50" s="449"/>
      <c r="M50" s="449"/>
      <c r="N50" s="449"/>
      <c r="O50" s="449"/>
      <c r="P50" s="449"/>
      <c r="Q50" s="449"/>
      <c r="R50" s="449"/>
    </row>
    <row r="51" spans="3:18" ht="18.75" customHeight="1">
      <c r="C51" s="423"/>
      <c r="D51" s="424"/>
      <c r="E51" s="425"/>
      <c r="F51" s="427"/>
      <c r="G51" s="425"/>
      <c r="H51" s="425"/>
      <c r="I51" s="426"/>
      <c r="J51" s="449"/>
      <c r="K51" s="449"/>
      <c r="L51" s="449"/>
      <c r="M51" s="449"/>
      <c r="N51" s="449"/>
      <c r="O51" s="449"/>
      <c r="P51" s="449"/>
      <c r="Q51" s="449"/>
      <c r="R51" s="449"/>
    </row>
    <row r="52" spans="3:18" ht="18.75" customHeight="1">
      <c r="C52" s="428"/>
      <c r="D52" s="429"/>
      <c r="E52" s="430"/>
      <c r="F52" s="432"/>
      <c r="G52" s="430"/>
      <c r="H52" s="430"/>
      <c r="I52" s="431"/>
      <c r="J52" s="449"/>
      <c r="K52" s="449"/>
      <c r="L52" s="449"/>
      <c r="M52" s="449"/>
      <c r="N52" s="449"/>
      <c r="O52" s="449"/>
      <c r="P52" s="449"/>
      <c r="Q52" s="449"/>
      <c r="R52" s="449"/>
    </row>
    <row r="53" spans="3:18" ht="18.75" customHeight="1" thickBot="1">
      <c r="C53" s="433" t="s">
        <v>223</v>
      </c>
      <c r="D53" s="434"/>
      <c r="E53" s="435"/>
      <c r="F53" s="437"/>
      <c r="G53" s="435"/>
      <c r="H53" s="435"/>
      <c r="I53" s="436"/>
      <c r="J53" s="457"/>
      <c r="K53" s="457"/>
      <c r="L53" s="457"/>
      <c r="M53" s="457"/>
      <c r="N53" s="457"/>
      <c r="O53" s="457"/>
      <c r="P53" s="454"/>
      <c r="Q53" s="454"/>
      <c r="R53" s="454"/>
    </row>
    <row r="54" spans="3:18" ht="18.75" customHeight="1" thickBot="1">
      <c r="C54" s="1491" t="s">
        <v>203</v>
      </c>
      <c r="D54" s="1512"/>
      <c r="E54" s="1512"/>
      <c r="F54" s="1512"/>
      <c r="G54" s="1512"/>
      <c r="H54" s="1512"/>
      <c r="I54" s="1513"/>
      <c r="J54" s="449"/>
      <c r="K54" s="449"/>
      <c r="L54" s="449"/>
      <c r="M54" s="449"/>
      <c r="N54" s="449"/>
      <c r="O54" s="449"/>
      <c r="P54" s="449"/>
      <c r="Q54" s="449"/>
      <c r="R54" s="449"/>
    </row>
    <row r="55" spans="3:18" ht="18.75" customHeight="1">
      <c r="C55" s="397"/>
      <c r="D55" s="398"/>
      <c r="E55" s="399"/>
      <c r="F55" s="400"/>
      <c r="G55" s="399"/>
      <c r="H55" s="399"/>
      <c r="I55" s="401"/>
      <c r="J55" s="457"/>
      <c r="K55" s="457"/>
      <c r="L55" s="457"/>
      <c r="M55" s="457"/>
      <c r="N55" s="457"/>
      <c r="O55" s="457"/>
      <c r="P55" s="454"/>
      <c r="Q55" s="454"/>
      <c r="R55" s="454"/>
    </row>
    <row r="56" spans="3:18" ht="18.75" customHeight="1">
      <c r="C56" s="438"/>
      <c r="D56" s="439"/>
      <c r="E56" s="440"/>
      <c r="F56" s="442"/>
      <c r="G56" s="440"/>
      <c r="H56" s="440"/>
      <c r="I56" s="441"/>
      <c r="J56" s="457"/>
      <c r="K56" s="457"/>
      <c r="L56" s="457"/>
      <c r="M56" s="457"/>
      <c r="N56" s="457"/>
      <c r="O56" s="457"/>
      <c r="P56" s="454"/>
      <c r="Q56" s="454"/>
      <c r="R56" s="454"/>
    </row>
    <row r="57" spans="3:18" ht="18.75" customHeight="1" thickBot="1">
      <c r="C57" s="433" t="s">
        <v>223</v>
      </c>
      <c r="D57" s="434"/>
      <c r="E57" s="435"/>
      <c r="F57" s="437"/>
      <c r="G57" s="435"/>
      <c r="H57" s="435"/>
      <c r="I57" s="436"/>
      <c r="J57" s="457"/>
      <c r="K57" s="457"/>
      <c r="L57" s="457"/>
      <c r="M57" s="457"/>
      <c r="N57" s="457"/>
      <c r="O57" s="457"/>
      <c r="P57" s="454"/>
      <c r="Q57" s="454"/>
      <c r="R57" s="454"/>
    </row>
    <row r="58" spans="3:18" ht="3.75" customHeight="1" thickBot="1">
      <c r="C58" s="443"/>
      <c r="D58" s="444"/>
      <c r="E58" s="444"/>
      <c r="F58" s="444"/>
      <c r="G58" s="444"/>
      <c r="H58" s="444"/>
      <c r="I58" s="445"/>
      <c r="J58" s="456"/>
      <c r="K58" s="456"/>
      <c r="L58" s="456"/>
      <c r="M58" s="456"/>
      <c r="N58" s="456"/>
      <c r="O58" s="456"/>
      <c r="P58" s="456"/>
      <c r="Q58" s="456"/>
      <c r="R58" s="456"/>
    </row>
    <row r="59" spans="3:18" ht="19.5" customHeight="1" thickBot="1">
      <c r="C59" s="446" t="s">
        <v>226</v>
      </c>
      <c r="D59" s="447"/>
      <c r="E59" s="435"/>
      <c r="F59" s="437"/>
      <c r="G59" s="448"/>
      <c r="H59" s="435"/>
      <c r="I59" s="436"/>
      <c r="J59" s="457"/>
      <c r="K59" s="457"/>
      <c r="L59" s="457"/>
      <c r="M59" s="457"/>
      <c r="N59" s="457"/>
      <c r="O59" s="457"/>
      <c r="P59" s="454"/>
      <c r="Q59" s="454"/>
      <c r="R59" s="454"/>
    </row>
    <row r="60" ht="14.25" customHeight="1" thickBot="1"/>
    <row r="61" spans="3:9" ht="28.5" customHeight="1">
      <c r="C61" s="1524" t="s">
        <v>229</v>
      </c>
      <c r="D61" s="1539"/>
      <c r="E61" s="1539"/>
      <c r="F61" s="1539"/>
      <c r="G61" s="1539"/>
      <c r="H61" s="1539"/>
      <c r="I61" s="1540"/>
    </row>
    <row r="62" spans="3:9" ht="16.5" thickBot="1">
      <c r="C62" s="471"/>
      <c r="D62" s="472"/>
      <c r="E62" s="472"/>
      <c r="F62" s="472"/>
      <c r="G62" s="472"/>
      <c r="H62" s="472"/>
      <c r="I62" s="506" t="s">
        <v>118</v>
      </c>
    </row>
    <row r="63" spans="3:18" ht="19.5" customHeight="1">
      <c r="C63" s="1541" t="s">
        <v>249</v>
      </c>
      <c r="D63" s="1543" t="s">
        <v>193</v>
      </c>
      <c r="E63" s="1530"/>
      <c r="F63" s="1527" t="s">
        <v>194</v>
      </c>
      <c r="G63" s="1529" t="s">
        <v>245</v>
      </c>
      <c r="H63" s="1530"/>
      <c r="I63" s="1519" t="s">
        <v>95</v>
      </c>
      <c r="J63" s="1518"/>
      <c r="K63" s="1518"/>
      <c r="L63" s="1518"/>
      <c r="M63" s="1518"/>
      <c r="N63" s="1518"/>
      <c r="O63" s="1518"/>
      <c r="P63" s="1518"/>
      <c r="Q63" s="1518"/>
      <c r="R63" s="1518"/>
    </row>
    <row r="64" spans="3:18" ht="64.5" customHeight="1">
      <c r="C64" s="1542"/>
      <c r="D64" s="473" t="s">
        <v>87</v>
      </c>
      <c r="E64" s="396" t="s">
        <v>88</v>
      </c>
      <c r="F64" s="1544"/>
      <c r="G64" s="505" t="s">
        <v>246</v>
      </c>
      <c r="H64" s="450" t="s">
        <v>247</v>
      </c>
      <c r="I64" s="1520"/>
      <c r="J64" s="1518"/>
      <c r="K64" s="1518"/>
      <c r="L64" s="1518"/>
      <c r="M64" s="1518"/>
      <c r="N64" s="1518"/>
      <c r="O64" s="1518"/>
      <c r="P64" s="1518"/>
      <c r="Q64" s="1518"/>
      <c r="R64" s="1518"/>
    </row>
    <row r="65" spans="3:18" ht="14.25" customHeight="1" thickBot="1">
      <c r="C65" s="1523"/>
      <c r="D65" s="474">
        <v>1</v>
      </c>
      <c r="E65" s="475">
        <v>2</v>
      </c>
      <c r="F65" s="452">
        <v>3</v>
      </c>
      <c r="G65" s="290">
        <v>4</v>
      </c>
      <c r="H65" s="289">
        <v>5</v>
      </c>
      <c r="I65" s="394" t="s">
        <v>248</v>
      </c>
      <c r="J65" s="453"/>
      <c r="K65" s="453"/>
      <c r="L65" s="453"/>
      <c r="M65" s="453"/>
      <c r="N65" s="453"/>
      <c r="O65" s="453"/>
      <c r="P65" s="453"/>
      <c r="Q65" s="453"/>
      <c r="R65" s="453"/>
    </row>
    <row r="66" spans="3:18" ht="18.75" customHeight="1" thickBot="1">
      <c r="C66" s="1491" t="s">
        <v>201</v>
      </c>
      <c r="D66" s="1512"/>
      <c r="E66" s="1512"/>
      <c r="F66" s="1512"/>
      <c r="G66" s="1512"/>
      <c r="H66" s="1512"/>
      <c r="I66" s="1513"/>
      <c r="J66" s="449"/>
      <c r="K66" s="449"/>
      <c r="L66" s="449"/>
      <c r="M66" s="449"/>
      <c r="N66" s="449"/>
      <c r="O66" s="449"/>
      <c r="P66" s="449"/>
      <c r="Q66" s="449"/>
      <c r="R66" s="449"/>
    </row>
    <row r="67" spans="3:18" ht="18.75" customHeight="1">
      <c r="C67" s="507"/>
      <c r="D67" s="508"/>
      <c r="E67" s="509"/>
      <c r="F67" s="509"/>
      <c r="G67" s="510"/>
      <c r="H67" s="509"/>
      <c r="I67" s="511"/>
      <c r="J67" s="449"/>
      <c r="K67" s="449"/>
      <c r="L67" s="449"/>
      <c r="M67" s="449"/>
      <c r="N67" s="449"/>
      <c r="O67" s="449"/>
      <c r="P67" s="449"/>
      <c r="Q67" s="449"/>
      <c r="R67" s="449"/>
    </row>
    <row r="68" spans="3:18" ht="18.75" customHeight="1">
      <c r="C68" s="512"/>
      <c r="D68" s="513"/>
      <c r="E68" s="514"/>
      <c r="F68" s="514"/>
      <c r="G68" s="515"/>
      <c r="H68" s="514"/>
      <c r="I68" s="516"/>
      <c r="J68" s="449"/>
      <c r="K68" s="449"/>
      <c r="L68" s="449"/>
      <c r="M68" s="449"/>
      <c r="N68" s="449"/>
      <c r="O68" s="449"/>
      <c r="P68" s="449"/>
      <c r="Q68" s="449"/>
      <c r="R68" s="449"/>
    </row>
    <row r="69" spans="3:18" ht="18.75" customHeight="1" thickBot="1">
      <c r="C69" s="433" t="s">
        <v>223</v>
      </c>
      <c r="D69" s="434"/>
      <c r="E69" s="435"/>
      <c r="F69" s="437"/>
      <c r="G69" s="435"/>
      <c r="H69" s="435"/>
      <c r="I69" s="436"/>
      <c r="J69" s="457"/>
      <c r="K69" s="457"/>
      <c r="L69" s="457"/>
      <c r="M69" s="457"/>
      <c r="N69" s="457"/>
      <c r="O69" s="457"/>
      <c r="P69" s="454"/>
      <c r="Q69" s="454"/>
      <c r="R69" s="454"/>
    </row>
    <row r="70" spans="2:18" ht="18.75" customHeight="1" thickBot="1">
      <c r="B70" s="270"/>
      <c r="C70" s="1491" t="s">
        <v>202</v>
      </c>
      <c r="D70" s="1512"/>
      <c r="E70" s="1512"/>
      <c r="F70" s="1512"/>
      <c r="G70" s="1512"/>
      <c r="H70" s="1512"/>
      <c r="I70" s="1513"/>
      <c r="J70" s="449"/>
      <c r="K70" s="449"/>
      <c r="L70" s="449"/>
      <c r="M70" s="449"/>
      <c r="N70" s="449"/>
      <c r="O70" s="449"/>
      <c r="P70" s="449"/>
      <c r="Q70" s="449"/>
      <c r="R70" s="449"/>
    </row>
    <row r="71" spans="3:18" ht="18.75" customHeight="1">
      <c r="C71" s="517"/>
      <c r="D71" s="518"/>
      <c r="E71" s="519"/>
      <c r="F71" s="520"/>
      <c r="G71" s="519"/>
      <c r="H71" s="519"/>
      <c r="I71" s="521"/>
      <c r="J71" s="457"/>
      <c r="K71" s="457"/>
      <c r="L71" s="457"/>
      <c r="M71" s="457"/>
      <c r="N71" s="457"/>
      <c r="O71" s="457"/>
      <c r="P71" s="454"/>
      <c r="Q71" s="454"/>
      <c r="R71" s="454"/>
    </row>
    <row r="72" spans="3:18" ht="18.75" customHeight="1">
      <c r="C72" s="438"/>
      <c r="D72" s="439"/>
      <c r="E72" s="440"/>
      <c r="F72" s="442"/>
      <c r="G72" s="440"/>
      <c r="H72" s="440"/>
      <c r="I72" s="441"/>
      <c r="J72" s="457"/>
      <c r="K72" s="457"/>
      <c r="L72" s="457"/>
      <c r="M72" s="457"/>
      <c r="N72" s="457"/>
      <c r="O72" s="457"/>
      <c r="P72" s="454"/>
      <c r="Q72" s="454"/>
      <c r="R72" s="454"/>
    </row>
    <row r="73" spans="3:18" ht="18.75" customHeight="1" thickBot="1">
      <c r="C73" s="433" t="s">
        <v>223</v>
      </c>
      <c r="D73" s="434"/>
      <c r="E73" s="435"/>
      <c r="F73" s="437"/>
      <c r="G73" s="435"/>
      <c r="H73" s="435"/>
      <c r="I73" s="436"/>
      <c r="J73" s="457"/>
      <c r="K73" s="457"/>
      <c r="L73" s="457"/>
      <c r="M73" s="457"/>
      <c r="N73" s="457"/>
      <c r="O73" s="457"/>
      <c r="P73" s="454"/>
      <c r="Q73" s="454"/>
      <c r="R73" s="454"/>
    </row>
    <row r="74" spans="3:18" ht="18.75" customHeight="1" thickBot="1">
      <c r="C74" s="1491" t="s">
        <v>203</v>
      </c>
      <c r="D74" s="1512"/>
      <c r="E74" s="1512"/>
      <c r="F74" s="1512"/>
      <c r="G74" s="1512"/>
      <c r="H74" s="1512"/>
      <c r="I74" s="1513"/>
      <c r="J74" s="449"/>
      <c r="K74" s="449"/>
      <c r="L74" s="449"/>
      <c r="M74" s="449"/>
      <c r="N74" s="449"/>
      <c r="O74" s="449"/>
      <c r="P74" s="449"/>
      <c r="Q74" s="449"/>
      <c r="R74" s="449"/>
    </row>
    <row r="75" spans="3:18" ht="18.75" customHeight="1">
      <c r="C75" s="517"/>
      <c r="D75" s="518"/>
      <c r="E75" s="519"/>
      <c r="F75" s="520"/>
      <c r="G75" s="519"/>
      <c r="H75" s="519"/>
      <c r="I75" s="521"/>
      <c r="J75" s="457"/>
      <c r="K75" s="457"/>
      <c r="L75" s="457"/>
      <c r="M75" s="457"/>
      <c r="N75" s="457"/>
      <c r="O75" s="457"/>
      <c r="P75" s="454"/>
      <c r="Q75" s="454"/>
      <c r="R75" s="454"/>
    </row>
    <row r="76" spans="3:18" ht="18.75" customHeight="1">
      <c r="C76" s="438"/>
      <c r="D76" s="439"/>
      <c r="E76" s="440"/>
      <c r="F76" s="442"/>
      <c r="G76" s="440"/>
      <c r="H76" s="440"/>
      <c r="I76" s="441"/>
      <c r="J76" s="457"/>
      <c r="K76" s="457"/>
      <c r="L76" s="457"/>
      <c r="M76" s="457"/>
      <c r="N76" s="457"/>
      <c r="O76" s="457"/>
      <c r="P76" s="454"/>
      <c r="Q76" s="454"/>
      <c r="R76" s="454"/>
    </row>
    <row r="77" spans="3:18" ht="18.75" customHeight="1" thickBot="1">
      <c r="C77" s="433" t="s">
        <v>223</v>
      </c>
      <c r="D77" s="434"/>
      <c r="E77" s="435"/>
      <c r="F77" s="437"/>
      <c r="G77" s="435"/>
      <c r="H77" s="435"/>
      <c r="I77" s="436"/>
      <c r="J77" s="457"/>
      <c r="K77" s="457"/>
      <c r="L77" s="457"/>
      <c r="M77" s="457"/>
      <c r="N77" s="457"/>
      <c r="O77" s="457"/>
      <c r="P77" s="454"/>
      <c r="Q77" s="454"/>
      <c r="R77" s="454"/>
    </row>
    <row r="78" spans="3:18" ht="4.5" customHeight="1" thickBot="1">
      <c r="C78" s="433"/>
      <c r="D78" s="434"/>
      <c r="E78" s="435"/>
      <c r="F78" s="437"/>
      <c r="G78" s="435"/>
      <c r="H78" s="435"/>
      <c r="I78" s="436"/>
      <c r="J78" s="457"/>
      <c r="K78" s="457"/>
      <c r="L78" s="457"/>
      <c r="M78" s="457"/>
      <c r="N78" s="457"/>
      <c r="O78" s="457"/>
      <c r="P78" s="454"/>
      <c r="Q78" s="454"/>
      <c r="R78" s="454"/>
    </row>
    <row r="79" spans="3:18" ht="25.5" customHeight="1" thickBot="1">
      <c r="C79" s="522" t="s">
        <v>250</v>
      </c>
      <c r="D79" s="434"/>
      <c r="E79" s="435"/>
      <c r="F79" s="437"/>
      <c r="G79" s="435"/>
      <c r="H79" s="435"/>
      <c r="I79" s="436"/>
      <c r="J79" s="457"/>
      <c r="K79" s="457"/>
      <c r="L79" s="457"/>
      <c r="M79" s="457"/>
      <c r="N79" s="457"/>
      <c r="O79" s="457"/>
      <c r="P79" s="454"/>
      <c r="Q79" s="454"/>
      <c r="R79" s="454"/>
    </row>
    <row r="80" spans="3:8" ht="27" customHeight="1">
      <c r="C80" s="272" t="s">
        <v>351</v>
      </c>
      <c r="E80" s="270" t="s">
        <v>350</v>
      </c>
      <c r="H80" s="272" t="s">
        <v>349</v>
      </c>
    </row>
    <row r="81" spans="3:7" ht="19.5" customHeight="1">
      <c r="C81" s="272" t="s">
        <v>171</v>
      </c>
      <c r="E81" s="270" t="s">
        <v>171</v>
      </c>
      <c r="G81" s="270"/>
    </row>
    <row r="82" ht="19.5" customHeight="1">
      <c r="G82" s="270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mergeCells count="34">
    <mergeCell ref="C74:I74"/>
    <mergeCell ref="C47:I47"/>
    <mergeCell ref="C54:I54"/>
    <mergeCell ref="C61:I61"/>
    <mergeCell ref="C63:C65"/>
    <mergeCell ref="D63:E63"/>
    <mergeCell ref="F63:F64"/>
    <mergeCell ref="G63:H63"/>
    <mergeCell ref="I63:I64"/>
    <mergeCell ref="C70:I70"/>
    <mergeCell ref="C27:F27"/>
    <mergeCell ref="D40:E40"/>
    <mergeCell ref="F40:F41"/>
    <mergeCell ref="G40:H40"/>
    <mergeCell ref="C38:I38"/>
    <mergeCell ref="C66:I66"/>
    <mergeCell ref="C5:I5"/>
    <mergeCell ref="C7:C9"/>
    <mergeCell ref="D7:E7"/>
    <mergeCell ref="F7:F8"/>
    <mergeCell ref="G7:H7"/>
    <mergeCell ref="I7:I8"/>
    <mergeCell ref="C10:I10"/>
    <mergeCell ref="C15:I15"/>
    <mergeCell ref="C20:I20"/>
    <mergeCell ref="P40:R41"/>
    <mergeCell ref="C43:I43"/>
    <mergeCell ref="J63:L64"/>
    <mergeCell ref="M63:O64"/>
    <mergeCell ref="P63:R64"/>
    <mergeCell ref="I40:I41"/>
    <mergeCell ref="C40:C42"/>
    <mergeCell ref="J40:L41"/>
    <mergeCell ref="M40:O41"/>
  </mergeCells>
  <printOptions/>
  <pageMargins left="0.75" right="0.75" top="0.78" bottom="0.71" header="0.4921259845" footer="0.4921259845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N442"/>
  <sheetViews>
    <sheetView showGridLines="0" showZeros="0" zoomScale="75" zoomScaleNormal="75" workbookViewId="0" topLeftCell="A34">
      <selection activeCell="F32" sqref="F32"/>
    </sheetView>
  </sheetViews>
  <sheetFormatPr defaultColWidth="9.00390625" defaultRowHeight="12.75"/>
  <cols>
    <col min="1" max="1" width="9.125" style="5" customWidth="1"/>
    <col min="2" max="2" width="12.25390625" style="2" customWidth="1"/>
    <col min="3" max="3" width="8.125" style="2" customWidth="1"/>
    <col min="4" max="4" width="58.375" style="2" customWidth="1"/>
    <col min="5" max="5" width="22.875" style="2" customWidth="1"/>
    <col min="6" max="6" width="20.375" style="2" customWidth="1"/>
    <col min="7" max="7" width="17.25390625" style="2" customWidth="1"/>
    <col min="8" max="8" width="14.875" style="2" customWidth="1"/>
    <col min="9" max="9" width="16.875" style="5" customWidth="1"/>
    <col min="10" max="10" width="13.25390625" style="14" customWidth="1"/>
    <col min="11" max="16384" width="7.875" style="5" customWidth="1"/>
  </cols>
  <sheetData>
    <row r="2" spans="2:10" s="203" customFormat="1" ht="21" customHeight="1">
      <c r="B2" s="207"/>
      <c r="C2" s="208"/>
      <c r="D2" s="208"/>
      <c r="E2" s="208"/>
      <c r="H2" s="1545" t="s">
        <v>240</v>
      </c>
      <c r="I2" s="1545"/>
      <c r="J2" s="209"/>
    </row>
    <row r="3" spans="2:10" s="203" customFormat="1" ht="21" customHeight="1">
      <c r="B3" s="1546" t="s">
        <v>241</v>
      </c>
      <c r="C3" s="1546"/>
      <c r="D3" s="1546"/>
      <c r="E3" s="208"/>
      <c r="H3" s="271"/>
      <c r="I3" s="271"/>
      <c r="J3" s="209"/>
    </row>
    <row r="4" spans="2:10" s="195" customFormat="1" ht="19.5" customHeight="1">
      <c r="B4" s="194"/>
      <c r="C4" s="194"/>
      <c r="D4" s="194"/>
      <c r="E4" s="204" t="s">
        <v>106</v>
      </c>
      <c r="F4" s="203"/>
      <c r="J4" s="196"/>
    </row>
    <row r="5" spans="2:10" s="195" customFormat="1" ht="13.5" customHeight="1">
      <c r="B5" s="194" t="s">
        <v>93</v>
      </c>
      <c r="C5" s="194" t="s">
        <v>107</v>
      </c>
      <c r="D5" s="194" t="s">
        <v>108</v>
      </c>
      <c r="E5" s="205" t="s">
        <v>190</v>
      </c>
      <c r="F5" s="206"/>
      <c r="G5" s="198"/>
      <c r="H5" s="199" t="s">
        <v>109</v>
      </c>
      <c r="J5" s="196"/>
    </row>
    <row r="6" spans="3:9" ht="3" customHeight="1" thickBot="1">
      <c r="C6" s="17"/>
      <c r="D6" s="17"/>
      <c r="E6" s="3"/>
      <c r="F6" s="3"/>
      <c r="G6" s="3"/>
      <c r="H6" s="3"/>
      <c r="I6" s="16"/>
    </row>
    <row r="7" spans="2:9" ht="47.25" customHeight="1" thickBot="1" thickTop="1">
      <c r="B7" s="187" t="s">
        <v>110</v>
      </c>
      <c r="C7" s="188" t="s">
        <v>100</v>
      </c>
      <c r="D7" s="189" t="s">
        <v>111</v>
      </c>
      <c r="E7" s="189" t="s">
        <v>112</v>
      </c>
      <c r="F7" s="190" t="s">
        <v>113</v>
      </c>
      <c r="G7" s="191" t="s">
        <v>114</v>
      </c>
      <c r="H7" s="192" t="s">
        <v>115</v>
      </c>
      <c r="I7" s="193" t="s">
        <v>125</v>
      </c>
    </row>
    <row r="8" spans="2:9" ht="11.25" customHeight="1">
      <c r="B8" s="235" t="s">
        <v>116</v>
      </c>
      <c r="C8" s="18"/>
      <c r="D8" s="19"/>
      <c r="E8" s="20">
        <v>0</v>
      </c>
      <c r="F8" s="21">
        <v>1</v>
      </c>
      <c r="G8" s="20">
        <v>2</v>
      </c>
      <c r="H8" s="20">
        <v>3</v>
      </c>
      <c r="I8" s="22">
        <v>4</v>
      </c>
    </row>
    <row r="9" spans="2:9" ht="18" customHeight="1">
      <c r="B9" s="147"/>
      <c r="C9" s="23"/>
      <c r="D9" s="24"/>
      <c r="E9" s="25"/>
      <c r="F9" s="25"/>
      <c r="G9" s="25"/>
      <c r="H9" s="25"/>
      <c r="I9" s="26"/>
    </row>
    <row r="10" spans="2:9" ht="18" customHeight="1">
      <c r="B10" s="147"/>
      <c r="C10" s="27"/>
      <c r="D10" s="24"/>
      <c r="E10" s="25"/>
      <c r="F10" s="25"/>
      <c r="G10" s="25"/>
      <c r="H10" s="25"/>
      <c r="I10" s="26"/>
    </row>
    <row r="11" spans="2:9" ht="18" customHeight="1">
      <c r="B11" s="147"/>
      <c r="C11" s="27"/>
      <c r="D11" s="28"/>
      <c r="E11" s="25"/>
      <c r="F11" s="25"/>
      <c r="G11" s="25"/>
      <c r="H11" s="25"/>
      <c r="I11" s="26"/>
    </row>
    <row r="12" spans="2:9" ht="18" customHeight="1">
      <c r="B12" s="148"/>
      <c r="C12" s="29"/>
      <c r="D12" s="41"/>
      <c r="E12" s="31"/>
      <c r="F12" s="31"/>
      <c r="G12" s="42"/>
      <c r="H12" s="31"/>
      <c r="I12" s="26"/>
    </row>
    <row r="13" spans="2:9" ht="18" customHeight="1">
      <c r="B13" s="149"/>
      <c r="C13" s="35"/>
      <c r="D13" s="33"/>
      <c r="E13" s="36"/>
      <c r="F13" s="36"/>
      <c r="G13" s="36"/>
      <c r="H13" s="36"/>
      <c r="I13" s="43"/>
    </row>
    <row r="14" spans="2:9" ht="18" customHeight="1">
      <c r="B14" s="150"/>
      <c r="C14" s="27"/>
      <c r="D14" s="28"/>
      <c r="E14" s="25"/>
      <c r="F14" s="25"/>
      <c r="G14" s="25"/>
      <c r="H14" s="25"/>
      <c r="I14" s="26"/>
    </row>
    <row r="15" spans="2:9" ht="18" customHeight="1">
      <c r="B15" s="151"/>
      <c r="C15" s="44"/>
      <c r="D15" s="45"/>
      <c r="E15" s="46"/>
      <c r="F15" s="46"/>
      <c r="G15" s="46"/>
      <c r="H15" s="46"/>
      <c r="I15" s="47"/>
    </row>
    <row r="16" spans="2:9" s="34" customFormat="1" ht="18" customHeight="1" thickBot="1">
      <c r="B16" s="152"/>
      <c r="C16" s="48"/>
      <c r="D16" s="49"/>
      <c r="E16" s="50"/>
      <c r="F16" s="50"/>
      <c r="G16" s="50"/>
      <c r="H16" s="50"/>
      <c r="I16" s="51"/>
    </row>
    <row r="17" spans="2:9" s="34" customFormat="1" ht="18" customHeight="1" thickBot="1">
      <c r="B17" s="153"/>
      <c r="C17" s="52"/>
      <c r="D17" s="53"/>
      <c r="E17" s="54"/>
      <c r="F17" s="54"/>
      <c r="G17" s="54"/>
      <c r="H17" s="54"/>
      <c r="I17" s="55"/>
    </row>
    <row r="18" spans="2:9" ht="18" customHeight="1">
      <c r="B18" s="154"/>
      <c r="C18" s="56"/>
      <c r="D18" s="57"/>
      <c r="E18" s="25"/>
      <c r="F18" s="25"/>
      <c r="G18" s="25"/>
      <c r="H18" s="25"/>
      <c r="I18" s="26"/>
    </row>
    <row r="19" spans="2:9" ht="18" customHeight="1">
      <c r="B19" s="155"/>
      <c r="C19" s="27"/>
      <c r="D19" s="57"/>
      <c r="E19" s="25"/>
      <c r="F19" s="25"/>
      <c r="G19" s="25"/>
      <c r="H19" s="25"/>
      <c r="I19" s="26"/>
    </row>
    <row r="20" spans="2:9" ht="18" customHeight="1">
      <c r="B20" s="147"/>
      <c r="C20" s="58"/>
      <c r="D20" s="59"/>
      <c r="E20" s="25"/>
      <c r="F20" s="25"/>
      <c r="G20" s="25"/>
      <c r="H20" s="25"/>
      <c r="I20" s="26"/>
    </row>
    <row r="21" spans="2:9" s="34" customFormat="1" ht="18" customHeight="1">
      <c r="B21" s="147"/>
      <c r="C21" s="58"/>
      <c r="D21" s="60"/>
      <c r="E21" s="61"/>
      <c r="F21" s="61"/>
      <c r="G21" s="61"/>
      <c r="H21" s="61"/>
      <c r="I21" s="62"/>
    </row>
    <row r="22" spans="2:9" ht="18" customHeight="1">
      <c r="B22" s="147"/>
      <c r="C22" s="58"/>
      <c r="D22" s="57"/>
      <c r="E22" s="25"/>
      <c r="F22" s="25"/>
      <c r="G22" s="25"/>
      <c r="H22" s="25"/>
      <c r="I22" s="26"/>
    </row>
    <row r="23" spans="2:9" ht="18" customHeight="1">
      <c r="B23" s="156"/>
      <c r="C23" s="65"/>
      <c r="D23" s="66"/>
      <c r="E23" s="63"/>
      <c r="F23" s="63"/>
      <c r="G23" s="25"/>
      <c r="H23" s="63"/>
      <c r="I23" s="26"/>
    </row>
    <row r="24" spans="2:9" ht="18" customHeight="1">
      <c r="B24" s="155"/>
      <c r="C24" s="27"/>
      <c r="D24" s="57"/>
      <c r="E24" s="25"/>
      <c r="F24" s="25"/>
      <c r="G24" s="25"/>
      <c r="H24" s="25"/>
      <c r="I24" s="26"/>
    </row>
    <row r="25" spans="2:9" ht="18" customHeight="1">
      <c r="B25" s="155"/>
      <c r="C25" s="27"/>
      <c r="D25" s="57"/>
      <c r="E25" s="25"/>
      <c r="F25" s="25"/>
      <c r="G25" s="25"/>
      <c r="H25" s="25"/>
      <c r="I25" s="26"/>
    </row>
    <row r="26" spans="2:9" ht="18" customHeight="1">
      <c r="B26" s="157"/>
      <c r="C26" s="27"/>
      <c r="D26" s="67"/>
      <c r="E26" s="25"/>
      <c r="F26" s="25"/>
      <c r="G26" s="25"/>
      <c r="H26" s="25"/>
      <c r="I26" s="26"/>
    </row>
    <row r="27" spans="2:9" ht="18" customHeight="1">
      <c r="B27" s="155"/>
      <c r="C27" s="27"/>
      <c r="D27" s="57"/>
      <c r="E27" s="25"/>
      <c r="F27" s="25"/>
      <c r="G27" s="25"/>
      <c r="H27" s="25"/>
      <c r="I27" s="26"/>
    </row>
    <row r="28" spans="2:9" ht="18" customHeight="1" thickBot="1">
      <c r="B28" s="158"/>
      <c r="C28" s="68"/>
      <c r="D28" s="69"/>
      <c r="E28" s="25"/>
      <c r="F28" s="25"/>
      <c r="G28" s="25"/>
      <c r="H28" s="25"/>
      <c r="I28" s="26"/>
    </row>
    <row r="29" spans="2:9" s="34" customFormat="1" ht="18" customHeight="1" thickBot="1">
      <c r="B29" s="159"/>
      <c r="C29" s="70"/>
      <c r="D29" s="53"/>
      <c r="E29" s="54"/>
      <c r="F29" s="54"/>
      <c r="G29" s="54"/>
      <c r="H29" s="54"/>
      <c r="I29" s="55"/>
    </row>
    <row r="30" spans="2:9" s="37" customFormat="1" ht="18" customHeight="1">
      <c r="B30" s="150"/>
      <c r="C30" s="27"/>
      <c r="D30" s="28"/>
      <c r="E30" s="71"/>
      <c r="F30" s="71"/>
      <c r="G30" s="25"/>
      <c r="H30" s="71"/>
      <c r="I30" s="26"/>
    </row>
    <row r="31" spans="2:9" ht="18" customHeight="1">
      <c r="B31" s="157"/>
      <c r="C31" s="40"/>
      <c r="D31" s="72"/>
      <c r="E31" s="73"/>
      <c r="F31" s="73"/>
      <c r="G31" s="25"/>
      <c r="H31" s="73"/>
      <c r="I31" s="26"/>
    </row>
    <row r="32" spans="2:9" s="34" customFormat="1" ht="18" customHeight="1">
      <c r="B32" s="160"/>
      <c r="C32" s="32"/>
      <c r="D32" s="33"/>
      <c r="E32" s="74"/>
      <c r="F32" s="74"/>
      <c r="G32" s="74"/>
      <c r="H32" s="74"/>
      <c r="I32" s="75"/>
    </row>
    <row r="33" spans="2:9" s="37" customFormat="1" ht="18" customHeight="1">
      <c r="B33" s="161"/>
      <c r="C33" s="23"/>
      <c r="D33" s="38"/>
      <c r="E33" s="39"/>
      <c r="F33" s="39"/>
      <c r="G33" s="25"/>
      <c r="H33" s="39"/>
      <c r="I33" s="26"/>
    </row>
    <row r="34" spans="2:9" ht="18" customHeight="1">
      <c r="B34" s="155"/>
      <c r="C34" s="27"/>
      <c r="D34" s="28"/>
      <c r="E34" s="25"/>
      <c r="F34" s="25"/>
      <c r="G34" s="25"/>
      <c r="H34" s="25"/>
      <c r="I34" s="26"/>
    </row>
    <row r="35" spans="2:9" ht="18" customHeight="1">
      <c r="B35" s="162"/>
      <c r="C35" s="163"/>
      <c r="D35" s="164"/>
      <c r="E35" s="165"/>
      <c r="F35" s="165"/>
      <c r="G35" s="138"/>
      <c r="H35" s="165"/>
      <c r="I35" s="166"/>
    </row>
    <row r="36" spans="2:66" ht="18" customHeight="1">
      <c r="B36" s="157"/>
      <c r="C36" s="40"/>
      <c r="D36" s="72"/>
      <c r="E36" s="137"/>
      <c r="F36" s="137"/>
      <c r="G36" s="138"/>
      <c r="H36" s="137"/>
      <c r="I36" s="139"/>
      <c r="J36" s="140"/>
      <c r="K36" s="140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2:66" ht="18" customHeight="1">
      <c r="B37" s="167"/>
      <c r="C37" s="29"/>
      <c r="D37" s="30"/>
      <c r="E37" s="141"/>
      <c r="F37" s="141"/>
      <c r="G37" s="138"/>
      <c r="H37" s="141"/>
      <c r="I37" s="139"/>
      <c r="J37" s="140"/>
      <c r="K37" s="140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2:11" s="34" customFormat="1" ht="18" customHeight="1" thickBot="1">
      <c r="B38" s="168"/>
      <c r="C38" s="76"/>
      <c r="D38" s="77"/>
      <c r="E38" s="78"/>
      <c r="F38" s="78"/>
      <c r="G38" s="78"/>
      <c r="H38" s="78"/>
      <c r="I38" s="79"/>
      <c r="J38" s="80"/>
      <c r="K38" s="80"/>
    </row>
    <row r="39" spans="2:11" s="34" customFormat="1" ht="18" customHeight="1" thickBot="1">
      <c r="B39" s="159"/>
      <c r="C39" s="81"/>
      <c r="D39" s="82"/>
      <c r="E39" s="83"/>
      <c r="F39" s="83"/>
      <c r="G39" s="83"/>
      <c r="H39" s="83"/>
      <c r="I39" s="84"/>
      <c r="J39" s="80"/>
      <c r="K39" s="80"/>
    </row>
    <row r="40" spans="2:9" s="14" customFormat="1" ht="18" customHeight="1" thickBot="1">
      <c r="B40" s="169" t="s">
        <v>117</v>
      </c>
      <c r="C40" s="85"/>
      <c r="D40" s="28"/>
      <c r="E40" s="25"/>
      <c r="F40" s="25"/>
      <c r="G40" s="86"/>
      <c r="H40" s="71"/>
      <c r="I40" s="87"/>
    </row>
    <row r="41" spans="2:9" s="37" customFormat="1" ht="18" customHeight="1">
      <c r="B41" s="170"/>
      <c r="C41" s="88"/>
      <c r="D41" s="89"/>
      <c r="E41" s="90"/>
      <c r="F41" s="90"/>
      <c r="G41" s="25"/>
      <c r="H41" s="90"/>
      <c r="I41" s="26"/>
    </row>
    <row r="42" spans="2:9" s="37" customFormat="1" ht="18" customHeight="1">
      <c r="B42" s="155"/>
      <c r="C42" s="91"/>
      <c r="D42" s="92"/>
      <c r="E42" s="93"/>
      <c r="F42" s="93"/>
      <c r="G42" s="25"/>
      <c r="H42" s="93"/>
      <c r="I42" s="26"/>
    </row>
    <row r="43" spans="2:9" s="37" customFormat="1" ht="18" customHeight="1" thickBot="1">
      <c r="B43" s="167"/>
      <c r="C43" s="94"/>
      <c r="D43" s="95"/>
      <c r="E43" s="96"/>
      <c r="F43" s="96"/>
      <c r="G43" s="25"/>
      <c r="H43" s="96"/>
      <c r="I43" s="26"/>
    </row>
    <row r="44" spans="2:10" s="37" customFormat="1" ht="18" customHeight="1" thickBot="1">
      <c r="B44" s="171"/>
      <c r="C44" s="97"/>
      <c r="D44" s="98"/>
      <c r="E44" s="99"/>
      <c r="F44" s="99"/>
      <c r="G44" s="99"/>
      <c r="H44" s="99"/>
      <c r="I44" s="100"/>
      <c r="J44" s="101"/>
    </row>
    <row r="45" spans="2:9" s="37" customFormat="1" ht="18" customHeight="1">
      <c r="B45" s="172"/>
      <c r="C45" s="23"/>
      <c r="D45" s="38"/>
      <c r="E45" s="102"/>
      <c r="F45" s="102"/>
      <c r="G45" s="25"/>
      <c r="H45" s="102"/>
      <c r="I45" s="26"/>
    </row>
    <row r="46" spans="2:9" s="37" customFormat="1" ht="18" customHeight="1">
      <c r="B46" s="173"/>
      <c r="C46" s="27"/>
      <c r="D46" s="28"/>
      <c r="E46" s="102"/>
      <c r="F46" s="102"/>
      <c r="G46" s="25"/>
      <c r="H46" s="102"/>
      <c r="I46" s="26"/>
    </row>
    <row r="47" spans="2:9" s="37" customFormat="1" ht="18" customHeight="1">
      <c r="B47" s="173"/>
      <c r="C47" s="27"/>
      <c r="D47" s="28"/>
      <c r="E47" s="102"/>
      <c r="F47" s="102"/>
      <c r="G47" s="25"/>
      <c r="H47" s="102"/>
      <c r="I47" s="26"/>
    </row>
    <row r="48" spans="2:10" s="15" customFormat="1" ht="18" customHeight="1">
      <c r="B48" s="174"/>
      <c r="C48" s="103"/>
      <c r="D48" s="104"/>
      <c r="E48" s="102"/>
      <c r="F48" s="102"/>
      <c r="G48" s="25"/>
      <c r="H48" s="102"/>
      <c r="I48" s="26"/>
      <c r="J48" s="37"/>
    </row>
    <row r="49" spans="2:9" ht="18" customHeight="1">
      <c r="B49" s="175"/>
      <c r="C49" s="103"/>
      <c r="D49" s="104"/>
      <c r="E49" s="102"/>
      <c r="F49" s="102"/>
      <c r="G49" s="25"/>
      <c r="H49" s="102"/>
      <c r="I49" s="26"/>
    </row>
    <row r="50" spans="2:9" ht="18" customHeight="1">
      <c r="B50" s="176"/>
      <c r="C50" s="105"/>
      <c r="D50" s="106"/>
      <c r="E50" s="102"/>
      <c r="F50" s="102"/>
      <c r="G50" s="25"/>
      <c r="H50" s="102"/>
      <c r="I50" s="26"/>
    </row>
    <row r="51" spans="2:9" ht="18" customHeight="1">
      <c r="B51" s="177"/>
      <c r="C51" s="107"/>
      <c r="D51" s="108"/>
      <c r="E51" s="102"/>
      <c r="F51" s="102"/>
      <c r="G51" s="25"/>
      <c r="H51" s="102"/>
      <c r="I51" s="26"/>
    </row>
    <row r="52" spans="2:9" ht="18" customHeight="1" thickBot="1">
      <c r="B52" s="178"/>
      <c r="C52" s="109"/>
      <c r="D52" s="110"/>
      <c r="E52" s="102"/>
      <c r="F52" s="102"/>
      <c r="G52" s="25"/>
      <c r="H52" s="102"/>
      <c r="I52" s="26"/>
    </row>
    <row r="53" spans="2:10" s="1" customFormat="1" ht="18" customHeight="1" thickBot="1">
      <c r="B53" s="179"/>
      <c r="C53" s="111"/>
      <c r="D53" s="112"/>
      <c r="E53" s="113"/>
      <c r="F53" s="113"/>
      <c r="G53" s="113"/>
      <c r="H53" s="113"/>
      <c r="I53" s="114"/>
      <c r="J53" s="34"/>
    </row>
    <row r="54" spans="2:10" s="1" customFormat="1" ht="18" customHeight="1">
      <c r="B54" s="180"/>
      <c r="C54" s="115"/>
      <c r="D54" s="116"/>
      <c r="E54" s="102"/>
      <c r="F54" s="102"/>
      <c r="G54" s="25"/>
      <c r="H54" s="102"/>
      <c r="I54" s="26"/>
      <c r="J54" s="34"/>
    </row>
    <row r="55" spans="2:10" s="1" customFormat="1" ht="18" customHeight="1" thickBot="1">
      <c r="B55" s="178"/>
      <c r="C55" s="109"/>
      <c r="D55" s="117"/>
      <c r="E55" s="102"/>
      <c r="F55" s="102"/>
      <c r="G55" s="25"/>
      <c r="H55" s="102"/>
      <c r="I55" s="26"/>
      <c r="J55" s="34"/>
    </row>
    <row r="56" spans="2:10" s="1" customFormat="1" ht="18" customHeight="1" thickBot="1">
      <c r="B56" s="179"/>
      <c r="C56" s="118"/>
      <c r="D56" s="112"/>
      <c r="E56" s="119"/>
      <c r="F56" s="119"/>
      <c r="G56" s="119"/>
      <c r="H56" s="119"/>
      <c r="I56" s="114"/>
      <c r="J56" s="34"/>
    </row>
    <row r="57" spans="2:10" ht="18" customHeight="1">
      <c r="B57" s="175"/>
      <c r="C57" s="103"/>
      <c r="D57" s="120"/>
      <c r="E57" s="102"/>
      <c r="F57" s="102"/>
      <c r="G57" s="121"/>
      <c r="H57" s="102"/>
      <c r="I57" s="26"/>
      <c r="J57" s="5"/>
    </row>
    <row r="58" spans="2:11" ht="18" customHeight="1" thickBot="1">
      <c r="B58" s="181"/>
      <c r="C58" s="142"/>
      <c r="D58" s="143"/>
      <c r="E58" s="144"/>
      <c r="F58" s="144"/>
      <c r="G58" s="144"/>
      <c r="H58" s="144"/>
      <c r="I58" s="145"/>
      <c r="J58" s="146"/>
      <c r="K58" s="146"/>
    </row>
    <row r="59" spans="2:10" s="15" customFormat="1" ht="18" customHeight="1" thickBot="1" thickTop="1">
      <c r="B59" s="182"/>
      <c r="C59" s="122"/>
      <c r="D59" s="123"/>
      <c r="E59" s="124"/>
      <c r="F59" s="124"/>
      <c r="G59" s="124"/>
      <c r="H59" s="124"/>
      <c r="I59" s="125"/>
      <c r="J59" s="34"/>
    </row>
    <row r="60" spans="2:10" s="1" customFormat="1" ht="18" customHeight="1" thickBot="1">
      <c r="B60" s="183"/>
      <c r="C60" s="126"/>
      <c r="D60" s="184"/>
      <c r="E60" s="127"/>
      <c r="F60" s="127"/>
      <c r="G60" s="127"/>
      <c r="H60" s="127"/>
      <c r="I60" s="128"/>
      <c r="J60" s="34"/>
    </row>
    <row r="61" spans="2:10" s="1" customFormat="1" ht="18" customHeight="1" thickBot="1">
      <c r="B61" s="185"/>
      <c r="C61" s="129"/>
      <c r="D61" s="98"/>
      <c r="E61" s="130"/>
      <c r="F61" s="130"/>
      <c r="G61" s="130"/>
      <c r="H61" s="130"/>
      <c r="I61" s="128"/>
      <c r="J61" s="34"/>
    </row>
    <row r="62" spans="2:10" s="1" customFormat="1" ht="18" customHeight="1" thickBot="1">
      <c r="B62" s="186"/>
      <c r="C62" s="131"/>
      <c r="D62" s="53"/>
      <c r="E62" s="132"/>
      <c r="F62" s="132"/>
      <c r="G62" s="132"/>
      <c r="H62" s="132"/>
      <c r="I62" s="128"/>
      <c r="J62" s="34"/>
    </row>
    <row r="63" spans="2:10" s="1" customFormat="1" ht="18" customHeight="1" thickBot="1">
      <c r="B63" s="186"/>
      <c r="C63" s="131"/>
      <c r="D63" s="133"/>
      <c r="E63" s="132"/>
      <c r="F63" s="132"/>
      <c r="G63" s="132"/>
      <c r="H63" s="132"/>
      <c r="I63" s="128"/>
      <c r="J63" s="34"/>
    </row>
    <row r="64" spans="5:9" ht="14.25" customHeight="1">
      <c r="E64" s="134"/>
      <c r="F64" s="134"/>
      <c r="G64" s="134"/>
      <c r="H64" s="135"/>
      <c r="I64" s="134"/>
    </row>
    <row r="65" spans="2:9" ht="16.5" customHeight="1">
      <c r="B65" s="5"/>
      <c r="C65" s="5"/>
      <c r="D65" s="5"/>
      <c r="E65" s="5"/>
      <c r="F65" s="136"/>
      <c r="G65" s="136"/>
      <c r="H65" s="136"/>
      <c r="I65" s="136"/>
    </row>
    <row r="66" spans="2:8" ht="15.75">
      <c r="B66" s="9"/>
      <c r="C66" s="5"/>
      <c r="D66" s="5"/>
      <c r="E66" s="5"/>
      <c r="F66" s="5"/>
      <c r="G66" s="5"/>
      <c r="H66" s="5"/>
    </row>
    <row r="67" spans="2:11" s="194" customFormat="1" ht="15">
      <c r="B67" s="194" t="s">
        <v>96</v>
      </c>
      <c r="C67" s="210"/>
      <c r="E67" s="211" t="s">
        <v>99</v>
      </c>
      <c r="F67" s="212"/>
      <c r="G67" s="212"/>
      <c r="H67" s="212" t="s">
        <v>121</v>
      </c>
      <c r="I67" s="212"/>
      <c r="J67" s="212"/>
      <c r="K67" s="195"/>
    </row>
    <row r="68" spans="2:11" s="194" customFormat="1" ht="15">
      <c r="B68" s="194" t="s">
        <v>120</v>
      </c>
      <c r="C68" s="210"/>
      <c r="E68" s="194" t="s">
        <v>120</v>
      </c>
      <c r="F68" s="212"/>
      <c r="G68" s="212"/>
      <c r="H68" s="212"/>
      <c r="I68" s="212"/>
      <c r="J68" s="212"/>
      <c r="K68" s="212"/>
    </row>
    <row r="69" spans="2:4" ht="12.75">
      <c r="B69" s="5"/>
      <c r="C69" s="5"/>
      <c r="D69" s="5"/>
    </row>
    <row r="70" spans="2:10" ht="12.75">
      <c r="B70" s="5"/>
      <c r="C70" s="5"/>
      <c r="D70" s="5"/>
      <c r="E70" s="5"/>
      <c r="F70" s="5"/>
      <c r="G70" s="5"/>
      <c r="H70" s="5"/>
      <c r="J70" s="5"/>
    </row>
    <row r="71" spans="2:8" ht="12.75">
      <c r="B71" s="5"/>
      <c r="C71" s="5"/>
      <c r="D71" s="5"/>
      <c r="E71" s="5"/>
      <c r="F71" s="5"/>
      <c r="G71" s="5"/>
      <c r="H71" s="5"/>
    </row>
    <row r="72" spans="2:8" ht="12.75">
      <c r="B72" s="5"/>
      <c r="C72" s="5"/>
      <c r="D72" s="5"/>
      <c r="E72" s="5"/>
      <c r="F72" s="5"/>
      <c r="G72" s="5"/>
      <c r="H72" s="5"/>
    </row>
    <row r="73" spans="2:8" ht="12.75">
      <c r="B73" s="5"/>
      <c r="C73" s="5"/>
      <c r="D73" s="5"/>
      <c r="E73" s="5"/>
      <c r="F73" s="5"/>
      <c r="G73" s="5"/>
      <c r="H73" s="5"/>
    </row>
    <row r="74" spans="2:8" ht="12.75">
      <c r="B74" s="5"/>
      <c r="C74" s="5"/>
      <c r="D74" s="5"/>
      <c r="E74" s="5"/>
      <c r="F74" s="5"/>
      <c r="G74" s="5"/>
      <c r="H74" s="5"/>
    </row>
    <row r="75" spans="2:8" ht="12.75">
      <c r="B75" s="5"/>
      <c r="C75" s="5"/>
      <c r="D75" s="5"/>
      <c r="E75" s="5"/>
      <c r="F75" s="5"/>
      <c r="G75" s="5"/>
      <c r="H75" s="5"/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  <row r="84" spans="2:8" ht="12.75">
      <c r="B84" s="5"/>
      <c r="C84" s="5"/>
      <c r="D84" s="5"/>
      <c r="E84" s="5"/>
      <c r="F84" s="5"/>
      <c r="G84" s="5"/>
      <c r="H84" s="5"/>
    </row>
    <row r="85" spans="2:8" ht="12.75">
      <c r="B85" s="5"/>
      <c r="C85" s="5"/>
      <c r="D85" s="5"/>
      <c r="E85" s="5"/>
      <c r="F85" s="5"/>
      <c r="G85" s="5"/>
      <c r="H85" s="5"/>
    </row>
    <row r="86" spans="2:8" ht="12.75">
      <c r="B86" s="5"/>
      <c r="C86" s="5"/>
      <c r="D86" s="5"/>
      <c r="E86" s="5"/>
      <c r="F86" s="5"/>
      <c r="G86" s="5"/>
      <c r="H86" s="5"/>
    </row>
    <row r="87" spans="2:8" ht="12.75">
      <c r="B87" s="5"/>
      <c r="C87" s="5"/>
      <c r="D87" s="5"/>
      <c r="E87" s="5"/>
      <c r="F87" s="5"/>
      <c r="G87" s="5"/>
      <c r="H87" s="5"/>
    </row>
    <row r="88" spans="2:8" ht="12.75">
      <c r="B88" s="5"/>
      <c r="C88" s="5"/>
      <c r="D88" s="5"/>
      <c r="E88" s="5"/>
      <c r="F88" s="5"/>
      <c r="G88" s="5"/>
      <c r="H88" s="5"/>
    </row>
    <row r="89" spans="2:8" ht="12.75">
      <c r="B89" s="5"/>
      <c r="C89" s="5"/>
      <c r="D89" s="5"/>
      <c r="E89" s="5"/>
      <c r="F89" s="5"/>
      <c r="G89" s="5"/>
      <c r="H89" s="5"/>
    </row>
    <row r="90" spans="2:8" ht="12.75">
      <c r="B90" s="5"/>
      <c r="C90" s="5"/>
      <c r="D90" s="5"/>
      <c r="E90" s="5"/>
      <c r="F90" s="5"/>
      <c r="G90" s="5"/>
      <c r="H90" s="5"/>
    </row>
    <row r="91" spans="2:8" ht="12.75">
      <c r="B91" s="5"/>
      <c r="C91" s="5"/>
      <c r="D91" s="5"/>
      <c r="E91" s="5"/>
      <c r="F91" s="5"/>
      <c r="G91" s="5"/>
      <c r="H91" s="5"/>
    </row>
    <row r="92" spans="2:8" ht="12.75">
      <c r="B92" s="5"/>
      <c r="C92" s="5"/>
      <c r="D92" s="5"/>
      <c r="E92" s="5"/>
      <c r="F92" s="5"/>
      <c r="G92" s="5"/>
      <c r="H92" s="5"/>
    </row>
    <row r="93" spans="2:8" ht="12.75">
      <c r="B93" s="5"/>
      <c r="C93" s="5"/>
      <c r="D93" s="5"/>
      <c r="E93" s="5"/>
      <c r="F93" s="5"/>
      <c r="G93" s="5"/>
      <c r="H93" s="5"/>
    </row>
    <row r="94" spans="2:8" ht="12.75">
      <c r="B94" s="5"/>
      <c r="C94" s="5"/>
      <c r="D94" s="5"/>
      <c r="E94" s="5"/>
      <c r="F94" s="5"/>
      <c r="G94" s="5"/>
      <c r="H94" s="5"/>
    </row>
    <row r="95" spans="2:8" ht="12.75">
      <c r="B95" s="5"/>
      <c r="C95" s="5"/>
      <c r="D95" s="5"/>
      <c r="E95" s="5"/>
      <c r="F95" s="5"/>
      <c r="G95" s="5"/>
      <c r="H95" s="5"/>
    </row>
    <row r="96" spans="2:8" ht="12.75">
      <c r="B96" s="5"/>
      <c r="C96" s="5"/>
      <c r="D96" s="5"/>
      <c r="E96" s="5"/>
      <c r="F96" s="5"/>
      <c r="G96" s="5"/>
      <c r="H96" s="5"/>
    </row>
    <row r="97" spans="2:8" ht="12.75">
      <c r="B97" s="5"/>
      <c r="C97" s="5"/>
      <c r="D97" s="5"/>
      <c r="E97" s="5"/>
      <c r="F97" s="5"/>
      <c r="G97" s="5"/>
      <c r="H97" s="5"/>
    </row>
    <row r="98" spans="2:8" ht="12.75">
      <c r="B98" s="5"/>
      <c r="C98" s="5"/>
      <c r="D98" s="5"/>
      <c r="E98" s="5"/>
      <c r="F98" s="5"/>
      <c r="G98" s="5"/>
      <c r="H98" s="5"/>
    </row>
    <row r="99" spans="2:8" ht="12.75">
      <c r="B99" s="5"/>
      <c r="C99" s="5"/>
      <c r="D99" s="5"/>
      <c r="E99" s="5"/>
      <c r="F99" s="5"/>
      <c r="G99" s="5"/>
      <c r="H99" s="5"/>
    </row>
    <row r="100" spans="2:8" ht="12.75">
      <c r="B100" s="5"/>
      <c r="C100" s="5"/>
      <c r="D100" s="5"/>
      <c r="E100" s="5"/>
      <c r="F100" s="5"/>
      <c r="G100" s="5"/>
      <c r="H100" s="5"/>
    </row>
    <row r="101" spans="2:8" ht="12.75">
      <c r="B101" s="5"/>
      <c r="C101" s="5"/>
      <c r="D101" s="5"/>
      <c r="E101" s="5"/>
      <c r="F101" s="5"/>
      <c r="G101" s="5"/>
      <c r="H101" s="5"/>
    </row>
    <row r="102" spans="2:8" ht="12.75">
      <c r="B102" s="5"/>
      <c r="C102" s="5"/>
      <c r="D102" s="5"/>
      <c r="E102" s="5"/>
      <c r="F102" s="5"/>
      <c r="G102" s="5"/>
      <c r="H102" s="5"/>
    </row>
    <row r="103" spans="2:8" ht="12.75">
      <c r="B103" s="5"/>
      <c r="C103" s="5"/>
      <c r="D103" s="5"/>
      <c r="E103" s="5"/>
      <c r="F103" s="5"/>
      <c r="G103" s="5"/>
      <c r="H103" s="5"/>
    </row>
    <row r="104" spans="2:8" ht="12.75">
      <c r="B104" s="5"/>
      <c r="C104" s="5"/>
      <c r="D104" s="5"/>
      <c r="E104" s="5"/>
      <c r="F104" s="5"/>
      <c r="G104" s="5"/>
      <c r="H104" s="5"/>
    </row>
    <row r="105" spans="2:8" ht="12.75">
      <c r="B105" s="5"/>
      <c r="C105" s="5"/>
      <c r="D105" s="5"/>
      <c r="E105" s="5"/>
      <c r="F105" s="5"/>
      <c r="G105" s="5"/>
      <c r="H105" s="5"/>
    </row>
    <row r="106" spans="2:8" ht="12.75">
      <c r="B106" s="5"/>
      <c r="C106" s="5"/>
      <c r="D106" s="5"/>
      <c r="E106" s="5"/>
      <c r="F106" s="5"/>
      <c r="G106" s="5"/>
      <c r="H106" s="5"/>
    </row>
    <row r="107" spans="2:8" ht="12.75">
      <c r="B107" s="5"/>
      <c r="C107" s="5"/>
      <c r="D107" s="5"/>
      <c r="E107" s="5"/>
      <c r="F107" s="5"/>
      <c r="G107" s="5"/>
      <c r="H107" s="5"/>
    </row>
    <row r="108" spans="2:8" ht="12.75">
      <c r="B108" s="5"/>
      <c r="C108" s="5"/>
      <c r="D108" s="5"/>
      <c r="E108" s="5"/>
      <c r="F108" s="5"/>
      <c r="G108" s="5"/>
      <c r="H108" s="5"/>
    </row>
    <row r="109" spans="2:8" ht="12.75">
      <c r="B109" s="5"/>
      <c r="C109" s="5"/>
      <c r="D109" s="5"/>
      <c r="E109" s="5"/>
      <c r="F109" s="5"/>
      <c r="G109" s="5"/>
      <c r="H109" s="5"/>
    </row>
    <row r="110" spans="2:8" ht="12.75">
      <c r="B110" s="5"/>
      <c r="C110" s="5"/>
      <c r="D110" s="5"/>
      <c r="E110" s="5"/>
      <c r="F110" s="5"/>
      <c r="G110" s="5"/>
      <c r="H110" s="5"/>
    </row>
    <row r="111" spans="2:8" ht="12.75">
      <c r="B111" s="5"/>
      <c r="C111" s="5"/>
      <c r="D111" s="5"/>
      <c r="E111" s="5"/>
      <c r="F111" s="5"/>
      <c r="G111" s="5"/>
      <c r="H111" s="5"/>
    </row>
    <row r="112" spans="2:8" ht="12.75">
      <c r="B112" s="5"/>
      <c r="C112" s="5"/>
      <c r="D112" s="5"/>
      <c r="E112" s="5"/>
      <c r="F112" s="5"/>
      <c r="G112" s="5"/>
      <c r="H112" s="5"/>
    </row>
    <row r="113" spans="2:8" ht="12.75">
      <c r="B113" s="5"/>
      <c r="C113" s="5"/>
      <c r="D113" s="5"/>
      <c r="E113" s="5"/>
      <c r="F113" s="5"/>
      <c r="G113" s="5"/>
      <c r="H113" s="5"/>
    </row>
    <row r="114" spans="2:8" ht="12.75">
      <c r="B114" s="5"/>
      <c r="C114" s="5"/>
      <c r="D114" s="5"/>
      <c r="E114" s="5"/>
      <c r="F114" s="5"/>
      <c r="G114" s="5"/>
      <c r="H114" s="5"/>
    </row>
    <row r="115" spans="2:8" ht="12.75">
      <c r="B115" s="5"/>
      <c r="C115" s="5"/>
      <c r="D115" s="5"/>
      <c r="E115" s="5"/>
      <c r="F115" s="5"/>
      <c r="G115" s="5"/>
      <c r="H115" s="5"/>
    </row>
    <row r="116" spans="2:8" ht="12.75">
      <c r="B116" s="5"/>
      <c r="C116" s="5"/>
      <c r="D116" s="5"/>
      <c r="E116" s="5"/>
      <c r="F116" s="5"/>
      <c r="G116" s="5"/>
      <c r="H116" s="5"/>
    </row>
    <row r="117" spans="2:8" ht="12.75">
      <c r="B117" s="5"/>
      <c r="C117" s="5"/>
      <c r="D117" s="5"/>
      <c r="E117" s="5"/>
      <c r="F117" s="5"/>
      <c r="G117" s="5"/>
      <c r="H117" s="5"/>
    </row>
    <row r="118" spans="2:8" ht="12.75">
      <c r="B118" s="5"/>
      <c r="C118" s="5"/>
      <c r="D118" s="5"/>
      <c r="E118" s="5"/>
      <c r="F118" s="5"/>
      <c r="G118" s="5"/>
      <c r="H118" s="5"/>
    </row>
    <row r="119" spans="2:8" ht="12.75">
      <c r="B119" s="5"/>
      <c r="C119" s="5"/>
      <c r="D119" s="5"/>
      <c r="E119" s="5"/>
      <c r="F119" s="5"/>
      <c r="G119" s="5"/>
      <c r="H119" s="5"/>
    </row>
    <row r="120" spans="2:8" ht="12.75">
      <c r="B120" s="5"/>
      <c r="C120" s="5"/>
      <c r="D120" s="5"/>
      <c r="E120" s="5"/>
      <c r="F120" s="5"/>
      <c r="G120" s="5"/>
      <c r="H120" s="5"/>
    </row>
    <row r="121" spans="2:8" ht="12.75">
      <c r="B121" s="5"/>
      <c r="C121" s="5"/>
      <c r="D121" s="5"/>
      <c r="E121" s="5"/>
      <c r="F121" s="5"/>
      <c r="G121" s="5"/>
      <c r="H121" s="5"/>
    </row>
    <row r="122" spans="2:8" ht="12.75">
      <c r="B122" s="5"/>
      <c r="C122" s="5"/>
      <c r="D122" s="5"/>
      <c r="E122" s="5"/>
      <c r="F122" s="5"/>
      <c r="G122" s="5"/>
      <c r="H122" s="5"/>
    </row>
    <row r="123" spans="2:8" ht="12.75">
      <c r="B123" s="5"/>
      <c r="C123" s="5"/>
      <c r="D123" s="5"/>
      <c r="E123" s="5"/>
      <c r="F123" s="5"/>
      <c r="G123" s="5"/>
      <c r="H123" s="5"/>
    </row>
    <row r="124" spans="2:8" ht="12.75">
      <c r="B124" s="5"/>
      <c r="C124" s="5"/>
      <c r="D124" s="5"/>
      <c r="E124" s="5"/>
      <c r="F124" s="5"/>
      <c r="G124" s="5"/>
      <c r="H124" s="5"/>
    </row>
    <row r="125" spans="2:8" ht="12.75">
      <c r="B125" s="5"/>
      <c r="C125" s="5"/>
      <c r="D125" s="5"/>
      <c r="E125" s="5"/>
      <c r="F125" s="5"/>
      <c r="G125" s="5"/>
      <c r="H125" s="5"/>
    </row>
    <row r="126" spans="2:8" ht="12.75">
      <c r="B126" s="5"/>
      <c r="C126" s="5"/>
      <c r="D126" s="5"/>
      <c r="E126" s="5"/>
      <c r="F126" s="5"/>
      <c r="G126" s="5"/>
      <c r="H126" s="5"/>
    </row>
    <row r="127" spans="2:8" ht="12.75">
      <c r="B127" s="5"/>
      <c r="C127" s="5"/>
      <c r="D127" s="5"/>
      <c r="E127" s="5"/>
      <c r="F127" s="5"/>
      <c r="G127" s="5"/>
      <c r="H127" s="5"/>
    </row>
    <row r="128" spans="2:8" ht="12.75">
      <c r="B128" s="5"/>
      <c r="C128" s="5"/>
      <c r="D128" s="5"/>
      <c r="E128" s="5"/>
      <c r="F128" s="5"/>
      <c r="G128" s="5"/>
      <c r="H128" s="5"/>
    </row>
    <row r="129" spans="2:8" ht="12.75">
      <c r="B129" s="5"/>
      <c r="C129" s="5"/>
      <c r="D129" s="5"/>
      <c r="E129" s="5"/>
      <c r="F129" s="5"/>
      <c r="G129" s="5"/>
      <c r="H129" s="5"/>
    </row>
    <row r="130" spans="2:8" ht="12.75">
      <c r="B130" s="5"/>
      <c r="C130" s="5"/>
      <c r="D130" s="5"/>
      <c r="E130" s="5"/>
      <c r="F130" s="5"/>
      <c r="G130" s="5"/>
      <c r="H130" s="5"/>
    </row>
    <row r="131" spans="2:8" ht="12.75">
      <c r="B131" s="5"/>
      <c r="C131" s="5"/>
      <c r="D131" s="5"/>
      <c r="E131" s="5"/>
      <c r="F131" s="5"/>
      <c r="G131" s="5"/>
      <c r="H131" s="5"/>
    </row>
    <row r="132" spans="2:8" ht="12.75">
      <c r="B132" s="5"/>
      <c r="C132" s="5"/>
      <c r="D132" s="5"/>
      <c r="E132" s="5"/>
      <c r="F132" s="5"/>
      <c r="G132" s="5"/>
      <c r="H132" s="5"/>
    </row>
    <row r="133" spans="2:8" ht="12.75">
      <c r="B133" s="5"/>
      <c r="C133" s="5"/>
      <c r="D133" s="5"/>
      <c r="E133" s="5"/>
      <c r="F133" s="5"/>
      <c r="G133" s="5"/>
      <c r="H133" s="5"/>
    </row>
    <row r="134" spans="2:8" ht="12.75">
      <c r="B134" s="5"/>
      <c r="C134" s="5"/>
      <c r="D134" s="5"/>
      <c r="E134" s="5"/>
      <c r="F134" s="5"/>
      <c r="G134" s="5"/>
      <c r="H134" s="5"/>
    </row>
    <row r="135" spans="2:8" ht="12.75">
      <c r="B135" s="5"/>
      <c r="C135" s="5"/>
      <c r="D135" s="5"/>
      <c r="E135" s="5"/>
      <c r="F135" s="5"/>
      <c r="G135" s="5"/>
      <c r="H135" s="5"/>
    </row>
    <row r="136" spans="2:8" ht="12.75">
      <c r="B136" s="5"/>
      <c r="C136" s="5"/>
      <c r="D136" s="5"/>
      <c r="E136" s="5"/>
      <c r="F136" s="5"/>
      <c r="G136" s="5"/>
      <c r="H136" s="5"/>
    </row>
    <row r="137" spans="2:8" ht="12.75">
      <c r="B137" s="5"/>
      <c r="C137" s="5"/>
      <c r="D137" s="5"/>
      <c r="E137" s="5"/>
      <c r="F137" s="5"/>
      <c r="G137" s="5"/>
      <c r="H137" s="5"/>
    </row>
    <row r="138" spans="2:8" ht="12.75">
      <c r="B138" s="5"/>
      <c r="C138" s="5"/>
      <c r="D138" s="5"/>
      <c r="E138" s="5"/>
      <c r="F138" s="5"/>
      <c r="G138" s="5"/>
      <c r="H138" s="5"/>
    </row>
    <row r="139" spans="2:8" ht="12.75">
      <c r="B139" s="5"/>
      <c r="C139" s="5"/>
      <c r="D139" s="5"/>
      <c r="E139" s="5"/>
      <c r="F139" s="5"/>
      <c r="G139" s="5"/>
      <c r="H139" s="5"/>
    </row>
    <row r="140" spans="2:8" ht="12.75">
      <c r="B140" s="5"/>
      <c r="C140" s="5"/>
      <c r="D140" s="5"/>
      <c r="E140" s="5"/>
      <c r="F140" s="5"/>
      <c r="G140" s="5"/>
      <c r="H140" s="5"/>
    </row>
    <row r="141" spans="2:8" ht="12.75">
      <c r="B141" s="5"/>
      <c r="C141" s="5"/>
      <c r="D141" s="5"/>
      <c r="E141" s="5"/>
      <c r="F141" s="5"/>
      <c r="G141" s="5"/>
      <c r="H141" s="5"/>
    </row>
    <row r="142" spans="2:8" ht="12.75">
      <c r="B142" s="5"/>
      <c r="C142" s="5"/>
      <c r="D142" s="5"/>
      <c r="E142" s="5"/>
      <c r="F142" s="5"/>
      <c r="G142" s="5"/>
      <c r="H142" s="5"/>
    </row>
    <row r="143" spans="2:8" ht="12.75">
      <c r="B143" s="5"/>
      <c r="C143" s="5"/>
      <c r="D143" s="5"/>
      <c r="E143" s="5"/>
      <c r="F143" s="5"/>
      <c r="G143" s="5"/>
      <c r="H143" s="5"/>
    </row>
    <row r="144" spans="2:8" ht="12.75">
      <c r="B144" s="5"/>
      <c r="C144" s="5"/>
      <c r="D144" s="5"/>
      <c r="E144" s="5"/>
      <c r="F144" s="5"/>
      <c r="G144" s="5"/>
      <c r="H144" s="5"/>
    </row>
    <row r="145" spans="2:8" ht="12.75">
      <c r="B145" s="5"/>
      <c r="C145" s="5"/>
      <c r="D145" s="5"/>
      <c r="E145" s="5"/>
      <c r="F145" s="5"/>
      <c r="G145" s="5"/>
      <c r="H145" s="5"/>
    </row>
    <row r="146" spans="2:8" ht="12.75">
      <c r="B146" s="5"/>
      <c r="C146" s="5"/>
      <c r="D146" s="5"/>
      <c r="E146" s="5"/>
      <c r="F146" s="5"/>
      <c r="G146" s="5"/>
      <c r="H146" s="5"/>
    </row>
    <row r="147" spans="2:8" ht="12.75">
      <c r="B147" s="5"/>
      <c r="C147" s="5"/>
      <c r="D147" s="5"/>
      <c r="E147" s="5"/>
      <c r="F147" s="5"/>
      <c r="G147" s="5"/>
      <c r="H147" s="5"/>
    </row>
    <row r="148" spans="2:8" ht="12.75">
      <c r="B148" s="5"/>
      <c r="C148" s="5"/>
      <c r="D148" s="5"/>
      <c r="E148" s="5"/>
      <c r="F148" s="5"/>
      <c r="G148" s="5"/>
      <c r="H148" s="5"/>
    </row>
    <row r="149" spans="2:8" ht="12.75">
      <c r="B149" s="5"/>
      <c r="C149" s="5"/>
      <c r="D149" s="5"/>
      <c r="E149" s="5"/>
      <c r="F149" s="5"/>
      <c r="G149" s="5"/>
      <c r="H149" s="5"/>
    </row>
    <row r="150" spans="2:8" ht="12.75">
      <c r="B150" s="5"/>
      <c r="C150" s="5"/>
      <c r="D150" s="5"/>
      <c r="E150" s="5"/>
      <c r="F150" s="5"/>
      <c r="G150" s="5"/>
      <c r="H150" s="5"/>
    </row>
    <row r="151" spans="2:8" ht="12.75">
      <c r="B151" s="5"/>
      <c r="C151" s="5"/>
      <c r="D151" s="5"/>
      <c r="E151" s="5"/>
      <c r="F151" s="5"/>
      <c r="G151" s="5"/>
      <c r="H151" s="5"/>
    </row>
    <row r="152" spans="2:8" ht="12.75">
      <c r="B152" s="5"/>
      <c r="C152" s="5"/>
      <c r="D152" s="5"/>
      <c r="E152" s="5"/>
      <c r="F152" s="5"/>
      <c r="G152" s="5"/>
      <c r="H152" s="5"/>
    </row>
    <row r="153" spans="2:8" ht="12.75">
      <c r="B153" s="5"/>
      <c r="C153" s="5"/>
      <c r="D153" s="5"/>
      <c r="E153" s="5"/>
      <c r="F153" s="5"/>
      <c r="G153" s="5"/>
      <c r="H153" s="5"/>
    </row>
    <row r="154" spans="2:8" ht="12.75">
      <c r="B154" s="5"/>
      <c r="C154" s="5"/>
      <c r="D154" s="5"/>
      <c r="E154" s="5"/>
      <c r="F154" s="5"/>
      <c r="G154" s="5"/>
      <c r="H154" s="5"/>
    </row>
    <row r="155" spans="2:8" ht="12.75">
      <c r="B155" s="5"/>
      <c r="C155" s="5"/>
      <c r="D155" s="5"/>
      <c r="E155" s="5"/>
      <c r="F155" s="5"/>
      <c r="G155" s="5"/>
      <c r="H155" s="5"/>
    </row>
    <row r="156" spans="2:8" ht="12.75">
      <c r="B156" s="5"/>
      <c r="C156" s="5"/>
      <c r="D156" s="5"/>
      <c r="E156" s="5"/>
      <c r="F156" s="5"/>
      <c r="G156" s="5"/>
      <c r="H156" s="5"/>
    </row>
    <row r="157" spans="2:8" ht="12.75">
      <c r="B157" s="5"/>
      <c r="C157" s="5"/>
      <c r="D157" s="5"/>
      <c r="E157" s="5"/>
      <c r="F157" s="5"/>
      <c r="G157" s="5"/>
      <c r="H157" s="5"/>
    </row>
    <row r="158" spans="2:8" ht="12.75">
      <c r="B158" s="5"/>
      <c r="C158" s="5"/>
      <c r="D158" s="5"/>
      <c r="E158" s="5"/>
      <c r="F158" s="5"/>
      <c r="G158" s="5"/>
      <c r="H158" s="5"/>
    </row>
    <row r="159" spans="2:8" ht="12.75">
      <c r="B159" s="5"/>
      <c r="C159" s="5"/>
      <c r="D159" s="5"/>
      <c r="E159" s="5"/>
      <c r="F159" s="5"/>
      <c r="G159" s="5"/>
      <c r="H159" s="5"/>
    </row>
    <row r="160" spans="2:8" ht="12.75">
      <c r="B160" s="5"/>
      <c r="C160" s="5"/>
      <c r="D160" s="5"/>
      <c r="E160" s="5"/>
      <c r="F160" s="5"/>
      <c r="G160" s="5"/>
      <c r="H160" s="5"/>
    </row>
    <row r="161" spans="2:8" ht="12.75">
      <c r="B161" s="5"/>
      <c r="C161" s="5"/>
      <c r="D161" s="5"/>
      <c r="E161" s="5"/>
      <c r="F161" s="5"/>
      <c r="G161" s="5"/>
      <c r="H161" s="5"/>
    </row>
    <row r="162" spans="2:8" ht="12.75">
      <c r="B162" s="5"/>
      <c r="C162" s="5"/>
      <c r="D162" s="5"/>
      <c r="E162" s="5"/>
      <c r="F162" s="5"/>
      <c r="G162" s="5"/>
      <c r="H162" s="5"/>
    </row>
    <row r="163" spans="2:8" ht="12.75">
      <c r="B163" s="5"/>
      <c r="C163" s="5"/>
      <c r="D163" s="5"/>
      <c r="E163" s="5"/>
      <c r="F163" s="5"/>
      <c r="G163" s="5"/>
      <c r="H163" s="5"/>
    </row>
    <row r="164" spans="2:8" ht="12.75">
      <c r="B164" s="5"/>
      <c r="C164" s="5"/>
      <c r="D164" s="5"/>
      <c r="E164" s="5"/>
      <c r="F164" s="5"/>
      <c r="G164" s="5"/>
      <c r="H164" s="5"/>
    </row>
    <row r="165" spans="2:8" ht="12.75">
      <c r="B165" s="5"/>
      <c r="C165" s="5"/>
      <c r="D165" s="5"/>
      <c r="E165" s="5"/>
      <c r="F165" s="5"/>
      <c r="G165" s="5"/>
      <c r="H165" s="5"/>
    </row>
    <row r="166" spans="2:8" ht="12.75">
      <c r="B166" s="5"/>
      <c r="C166" s="5"/>
      <c r="D166" s="5"/>
      <c r="E166" s="5"/>
      <c r="F166" s="5"/>
      <c r="G166" s="5"/>
      <c r="H166" s="5"/>
    </row>
    <row r="167" spans="2:8" ht="12.75">
      <c r="B167" s="5"/>
      <c r="C167" s="5"/>
      <c r="D167" s="5"/>
      <c r="E167" s="5"/>
      <c r="F167" s="5"/>
      <c r="G167" s="5"/>
      <c r="H167" s="5"/>
    </row>
    <row r="168" spans="2:8" ht="12.75">
      <c r="B168" s="5"/>
      <c r="C168" s="5"/>
      <c r="D168" s="5"/>
      <c r="E168" s="5"/>
      <c r="F168" s="5"/>
      <c r="G168" s="5"/>
      <c r="H168" s="5"/>
    </row>
    <row r="169" spans="2:8" ht="12.75">
      <c r="B169" s="5"/>
      <c r="C169" s="5"/>
      <c r="D169" s="5"/>
      <c r="E169" s="5"/>
      <c r="F169" s="5"/>
      <c r="G169" s="5"/>
      <c r="H169" s="5"/>
    </row>
    <row r="170" spans="2:8" ht="12.75">
      <c r="B170" s="5"/>
      <c r="C170" s="5"/>
      <c r="D170" s="5"/>
      <c r="E170" s="5"/>
      <c r="F170" s="5"/>
      <c r="G170" s="5"/>
      <c r="H170" s="5"/>
    </row>
    <row r="171" spans="2:8" ht="12.75">
      <c r="B171" s="5"/>
      <c r="C171" s="5"/>
      <c r="D171" s="5"/>
      <c r="E171" s="5"/>
      <c r="F171" s="5"/>
      <c r="G171" s="5"/>
      <c r="H171" s="5"/>
    </row>
    <row r="172" spans="2:8" ht="12.75">
      <c r="B172" s="5"/>
      <c r="C172" s="5"/>
      <c r="D172" s="5"/>
      <c r="E172" s="5"/>
      <c r="F172" s="5"/>
      <c r="G172" s="5"/>
      <c r="H172" s="5"/>
    </row>
    <row r="173" spans="2:8" ht="12.75">
      <c r="B173" s="5"/>
      <c r="C173" s="5"/>
      <c r="D173" s="5"/>
      <c r="E173" s="5"/>
      <c r="F173" s="5"/>
      <c r="G173" s="5"/>
      <c r="H173" s="5"/>
    </row>
    <row r="174" spans="2:8" ht="12.75">
      <c r="B174" s="5"/>
      <c r="C174" s="5"/>
      <c r="D174" s="5"/>
      <c r="E174" s="5"/>
      <c r="F174" s="5"/>
      <c r="G174" s="5"/>
      <c r="H174" s="5"/>
    </row>
    <row r="175" spans="2:8" ht="12.75">
      <c r="B175" s="5"/>
      <c r="C175" s="5"/>
      <c r="D175" s="5"/>
      <c r="E175" s="5"/>
      <c r="F175" s="5"/>
      <c r="G175" s="5"/>
      <c r="H175" s="5"/>
    </row>
    <row r="176" spans="2:8" ht="12.75">
      <c r="B176" s="5"/>
      <c r="C176" s="5"/>
      <c r="D176" s="5"/>
      <c r="E176" s="5"/>
      <c r="F176" s="5"/>
      <c r="G176" s="5"/>
      <c r="H176" s="5"/>
    </row>
    <row r="177" spans="2:8" ht="12.75">
      <c r="B177" s="5"/>
      <c r="C177" s="5"/>
      <c r="D177" s="5"/>
      <c r="E177" s="5"/>
      <c r="F177" s="5"/>
      <c r="G177" s="5"/>
      <c r="H177" s="5"/>
    </row>
    <row r="178" spans="2:8" ht="12.75">
      <c r="B178" s="5"/>
      <c r="C178" s="5"/>
      <c r="D178" s="5"/>
      <c r="E178" s="5"/>
      <c r="F178" s="5"/>
      <c r="G178" s="5"/>
      <c r="H178" s="5"/>
    </row>
    <row r="179" spans="2:8" ht="12.75">
      <c r="B179" s="5"/>
      <c r="C179" s="5"/>
      <c r="D179" s="5"/>
      <c r="E179" s="5"/>
      <c r="F179" s="5"/>
      <c r="G179" s="5"/>
      <c r="H179" s="5"/>
    </row>
    <row r="180" spans="2:8" ht="12.75">
      <c r="B180" s="5"/>
      <c r="C180" s="5"/>
      <c r="D180" s="5"/>
      <c r="E180" s="5"/>
      <c r="F180" s="5"/>
      <c r="G180" s="5"/>
      <c r="H180" s="5"/>
    </row>
    <row r="181" spans="2:8" ht="12.75">
      <c r="B181" s="5"/>
      <c r="C181" s="5"/>
      <c r="D181" s="5"/>
      <c r="E181" s="5"/>
      <c r="F181" s="5"/>
      <c r="G181" s="5"/>
      <c r="H181" s="5"/>
    </row>
    <row r="182" spans="2:8" ht="12.75">
      <c r="B182" s="5"/>
      <c r="C182" s="5"/>
      <c r="D182" s="5"/>
      <c r="E182" s="5"/>
      <c r="F182" s="5"/>
      <c r="G182" s="5"/>
      <c r="H182" s="5"/>
    </row>
    <row r="183" spans="2:8" ht="12.75">
      <c r="B183" s="5"/>
      <c r="C183" s="5"/>
      <c r="D183" s="5"/>
      <c r="E183" s="5"/>
      <c r="F183" s="5"/>
      <c r="G183" s="5"/>
      <c r="H183" s="5"/>
    </row>
    <row r="184" spans="2:8" ht="12.75">
      <c r="B184" s="5"/>
      <c r="C184" s="5"/>
      <c r="D184" s="5"/>
      <c r="E184" s="5"/>
      <c r="F184" s="5"/>
      <c r="G184" s="5"/>
      <c r="H184" s="5"/>
    </row>
    <row r="185" spans="2:8" ht="12.75">
      <c r="B185" s="5"/>
      <c r="C185" s="5"/>
      <c r="D185" s="5"/>
      <c r="E185" s="5"/>
      <c r="F185" s="5"/>
      <c r="G185" s="5"/>
      <c r="H185" s="5"/>
    </row>
    <row r="186" spans="2:8" ht="12.75">
      <c r="B186" s="5"/>
      <c r="C186" s="5"/>
      <c r="D186" s="5"/>
      <c r="E186" s="5"/>
      <c r="F186" s="5"/>
      <c r="G186" s="5"/>
      <c r="H186" s="5"/>
    </row>
    <row r="187" spans="2:8" ht="12.75">
      <c r="B187" s="5"/>
      <c r="C187" s="5"/>
      <c r="D187" s="5"/>
      <c r="E187" s="5"/>
      <c r="F187" s="5"/>
      <c r="G187" s="5"/>
      <c r="H187" s="5"/>
    </row>
    <row r="188" spans="2:8" ht="12.75">
      <c r="B188" s="5"/>
      <c r="C188" s="5"/>
      <c r="D188" s="5"/>
      <c r="E188" s="5"/>
      <c r="F188" s="5"/>
      <c r="G188" s="5"/>
      <c r="H188" s="5"/>
    </row>
    <row r="189" spans="2:8" ht="12.75">
      <c r="B189" s="5"/>
      <c r="C189" s="5"/>
      <c r="D189" s="5"/>
      <c r="E189" s="5"/>
      <c r="F189" s="5"/>
      <c r="G189" s="5"/>
      <c r="H189" s="5"/>
    </row>
    <row r="190" spans="2:8" ht="12.75">
      <c r="B190" s="5"/>
      <c r="C190" s="5"/>
      <c r="D190" s="5"/>
      <c r="E190" s="5"/>
      <c r="F190" s="5"/>
      <c r="G190" s="5"/>
      <c r="H190" s="5"/>
    </row>
    <row r="191" spans="2:8" ht="12.75">
      <c r="B191" s="5"/>
      <c r="C191" s="5"/>
      <c r="D191" s="5"/>
      <c r="E191" s="5"/>
      <c r="F191" s="5"/>
      <c r="G191" s="5"/>
      <c r="H191" s="5"/>
    </row>
    <row r="192" spans="2:8" ht="12.75">
      <c r="B192" s="5"/>
      <c r="C192" s="5"/>
      <c r="D192" s="5"/>
      <c r="E192" s="5"/>
      <c r="F192" s="5"/>
      <c r="G192" s="5"/>
      <c r="H192" s="5"/>
    </row>
    <row r="193" spans="2:8" ht="12.75">
      <c r="B193" s="5"/>
      <c r="C193" s="5"/>
      <c r="D193" s="5"/>
      <c r="E193" s="5"/>
      <c r="F193" s="5"/>
      <c r="G193" s="5"/>
      <c r="H193" s="5"/>
    </row>
    <row r="194" spans="2:8" ht="12.75">
      <c r="B194" s="5"/>
      <c r="C194" s="5"/>
      <c r="D194" s="5"/>
      <c r="E194" s="5"/>
      <c r="F194" s="5"/>
      <c r="G194" s="5"/>
      <c r="H194" s="5"/>
    </row>
    <row r="195" spans="2:8" ht="12.75">
      <c r="B195" s="5"/>
      <c r="C195" s="5"/>
      <c r="D195" s="5"/>
      <c r="E195" s="5"/>
      <c r="F195" s="5"/>
      <c r="G195" s="5"/>
      <c r="H195" s="5"/>
    </row>
    <row r="196" spans="2:8" ht="12.75">
      <c r="B196" s="5"/>
      <c r="C196" s="5"/>
      <c r="D196" s="5"/>
      <c r="E196" s="5"/>
      <c r="F196" s="5"/>
      <c r="G196" s="5"/>
      <c r="H196" s="5"/>
    </row>
    <row r="197" spans="2:8" ht="12.75">
      <c r="B197" s="5"/>
      <c r="C197" s="5"/>
      <c r="D197" s="5"/>
      <c r="E197" s="5"/>
      <c r="F197" s="5"/>
      <c r="G197" s="5"/>
      <c r="H197" s="5"/>
    </row>
    <row r="198" spans="2:8" ht="12.75">
      <c r="B198" s="5"/>
      <c r="C198" s="5"/>
      <c r="D198" s="5"/>
      <c r="E198" s="5"/>
      <c r="F198" s="5"/>
      <c r="G198" s="5"/>
      <c r="H198" s="5"/>
    </row>
    <row r="199" spans="2:8" ht="12.75">
      <c r="B199" s="5"/>
      <c r="C199" s="5"/>
      <c r="D199" s="5"/>
      <c r="E199" s="5"/>
      <c r="F199" s="5"/>
      <c r="G199" s="5"/>
      <c r="H199" s="5"/>
    </row>
    <row r="200" spans="2:8" ht="12.75">
      <c r="B200" s="5"/>
      <c r="C200" s="5"/>
      <c r="D200" s="5"/>
      <c r="E200" s="5"/>
      <c r="F200" s="5"/>
      <c r="G200" s="5"/>
      <c r="H200" s="5"/>
    </row>
    <row r="201" spans="2:8" ht="12.75">
      <c r="B201" s="5"/>
      <c r="C201" s="5"/>
      <c r="D201" s="5"/>
      <c r="E201" s="5"/>
      <c r="F201" s="5"/>
      <c r="G201" s="5"/>
      <c r="H201" s="5"/>
    </row>
    <row r="202" spans="2:8" ht="12.75">
      <c r="B202" s="5"/>
      <c r="C202" s="5"/>
      <c r="D202" s="5"/>
      <c r="E202" s="5"/>
      <c r="F202" s="5"/>
      <c r="G202" s="5"/>
      <c r="H202" s="5"/>
    </row>
    <row r="203" spans="2:8" ht="12.75">
      <c r="B203" s="5"/>
      <c r="C203" s="5"/>
      <c r="D203" s="5"/>
      <c r="E203" s="5"/>
      <c r="F203" s="5"/>
      <c r="G203" s="5"/>
      <c r="H203" s="5"/>
    </row>
    <row r="204" spans="2:8" ht="12.75">
      <c r="B204" s="5"/>
      <c r="C204" s="5"/>
      <c r="D204" s="5"/>
      <c r="E204" s="5"/>
      <c r="F204" s="5"/>
      <c r="G204" s="5"/>
      <c r="H204" s="5"/>
    </row>
    <row r="205" spans="2:8" ht="12.75">
      <c r="B205" s="5"/>
      <c r="C205" s="5"/>
      <c r="D205" s="5"/>
      <c r="E205" s="5"/>
      <c r="F205" s="5"/>
      <c r="G205" s="5"/>
      <c r="H205" s="5"/>
    </row>
    <row r="206" spans="2:8" ht="12.75">
      <c r="B206" s="5"/>
      <c r="C206" s="5"/>
      <c r="D206" s="5"/>
      <c r="E206" s="5"/>
      <c r="F206" s="5"/>
      <c r="G206" s="5"/>
      <c r="H206" s="5"/>
    </row>
    <row r="207" spans="2:8" ht="12.75">
      <c r="B207" s="5"/>
      <c r="C207" s="5"/>
      <c r="D207" s="5"/>
      <c r="E207" s="5"/>
      <c r="F207" s="5"/>
      <c r="G207" s="5"/>
      <c r="H207" s="5"/>
    </row>
    <row r="208" spans="2:8" ht="12.75">
      <c r="B208" s="5"/>
      <c r="C208" s="5"/>
      <c r="D208" s="5"/>
      <c r="E208" s="5"/>
      <c r="F208" s="5"/>
      <c r="G208" s="5"/>
      <c r="H208" s="5"/>
    </row>
    <row r="209" spans="2:8" ht="12.75">
      <c r="B209" s="5"/>
      <c r="C209" s="5"/>
      <c r="D209" s="5"/>
      <c r="E209" s="5"/>
      <c r="F209" s="5"/>
      <c r="G209" s="5"/>
      <c r="H209" s="5"/>
    </row>
    <row r="210" spans="2:8" ht="12.75">
      <c r="B210" s="5"/>
      <c r="C210" s="5"/>
      <c r="D210" s="5"/>
      <c r="E210" s="5"/>
      <c r="F210" s="5"/>
      <c r="G210" s="5"/>
      <c r="H210" s="5"/>
    </row>
    <row r="211" spans="2:8" ht="12.75">
      <c r="B211" s="5"/>
      <c r="C211" s="5"/>
      <c r="D211" s="5"/>
      <c r="E211" s="5"/>
      <c r="F211" s="5"/>
      <c r="G211" s="5"/>
      <c r="H211" s="5"/>
    </row>
    <row r="212" spans="2:8" ht="12.75">
      <c r="B212" s="5"/>
      <c r="C212" s="5"/>
      <c r="D212" s="5"/>
      <c r="E212" s="5"/>
      <c r="F212" s="5"/>
      <c r="G212" s="5"/>
      <c r="H212" s="5"/>
    </row>
    <row r="213" spans="2:8" ht="12.75">
      <c r="B213" s="5"/>
      <c r="C213" s="5"/>
      <c r="D213" s="5"/>
      <c r="E213" s="5"/>
      <c r="F213" s="5"/>
      <c r="G213" s="5"/>
      <c r="H213" s="5"/>
    </row>
    <row r="214" spans="2:8" ht="12.75">
      <c r="B214" s="5"/>
      <c r="C214" s="5"/>
      <c r="D214" s="5"/>
      <c r="E214" s="5"/>
      <c r="F214" s="5"/>
      <c r="G214" s="5"/>
      <c r="H214" s="5"/>
    </row>
    <row r="215" spans="2:8" ht="12.75">
      <c r="B215" s="5"/>
      <c r="C215" s="5"/>
      <c r="D215" s="5"/>
      <c r="E215" s="5"/>
      <c r="F215" s="5"/>
      <c r="G215" s="5"/>
      <c r="H215" s="5"/>
    </row>
    <row r="216" spans="2:8" ht="12.75">
      <c r="B216" s="5"/>
      <c r="C216" s="5"/>
      <c r="D216" s="5"/>
      <c r="E216" s="5"/>
      <c r="F216" s="5"/>
      <c r="G216" s="5"/>
      <c r="H216" s="5"/>
    </row>
    <row r="217" spans="2:8" ht="12.75">
      <c r="B217" s="5"/>
      <c r="C217" s="5"/>
      <c r="D217" s="5"/>
      <c r="E217" s="5"/>
      <c r="F217" s="5"/>
      <c r="G217" s="5"/>
      <c r="H217" s="5"/>
    </row>
    <row r="218" spans="2:8" ht="12.75">
      <c r="B218" s="5"/>
      <c r="C218" s="5"/>
      <c r="D218" s="5"/>
      <c r="E218" s="5"/>
      <c r="F218" s="5"/>
      <c r="G218" s="5"/>
      <c r="H218" s="5"/>
    </row>
    <row r="219" spans="2:8" ht="12.75">
      <c r="B219" s="5"/>
      <c r="C219" s="5"/>
      <c r="D219" s="5"/>
      <c r="E219" s="5"/>
      <c r="F219" s="5"/>
      <c r="G219" s="5"/>
      <c r="H219" s="5"/>
    </row>
    <row r="220" spans="2:8" ht="12.75">
      <c r="B220" s="5"/>
      <c r="C220" s="5"/>
      <c r="D220" s="5"/>
      <c r="E220" s="5"/>
      <c r="F220" s="5"/>
      <c r="G220" s="5"/>
      <c r="H220" s="5"/>
    </row>
    <row r="221" spans="2:8" ht="12.75">
      <c r="B221" s="5"/>
      <c r="C221" s="5"/>
      <c r="D221" s="5"/>
      <c r="E221" s="5"/>
      <c r="F221" s="5"/>
      <c r="G221" s="5"/>
      <c r="H221" s="5"/>
    </row>
    <row r="222" spans="2:8" ht="12.75">
      <c r="B222" s="5"/>
      <c r="C222" s="5"/>
      <c r="D222" s="5"/>
      <c r="E222" s="5"/>
      <c r="F222" s="5"/>
      <c r="G222" s="5"/>
      <c r="H222" s="5"/>
    </row>
    <row r="223" spans="2:8" ht="12.75">
      <c r="B223" s="5"/>
      <c r="C223" s="5"/>
      <c r="D223" s="5"/>
      <c r="E223" s="5"/>
      <c r="F223" s="5"/>
      <c r="G223" s="5"/>
      <c r="H223" s="5"/>
    </row>
    <row r="224" spans="2:8" ht="12.75">
      <c r="B224" s="5"/>
      <c r="C224" s="5"/>
      <c r="D224" s="5"/>
      <c r="E224" s="5"/>
      <c r="F224" s="5"/>
      <c r="G224" s="5"/>
      <c r="H224" s="5"/>
    </row>
    <row r="225" spans="2:8" ht="12.75">
      <c r="B225" s="5"/>
      <c r="C225" s="5"/>
      <c r="D225" s="5"/>
      <c r="E225" s="5"/>
      <c r="F225" s="5"/>
      <c r="G225" s="5"/>
      <c r="H225" s="5"/>
    </row>
    <row r="226" spans="2:8" ht="12.75">
      <c r="B226" s="5"/>
      <c r="C226" s="5"/>
      <c r="D226" s="5"/>
      <c r="E226" s="5"/>
      <c r="F226" s="5"/>
      <c r="G226" s="5"/>
      <c r="H226" s="5"/>
    </row>
    <row r="227" spans="2:8" ht="12.75">
      <c r="B227" s="5"/>
      <c r="C227" s="5"/>
      <c r="D227" s="5"/>
      <c r="E227" s="5"/>
      <c r="F227" s="5"/>
      <c r="G227" s="5"/>
      <c r="H227" s="5"/>
    </row>
    <row r="228" spans="2:8" ht="12.75">
      <c r="B228" s="5"/>
      <c r="C228" s="5"/>
      <c r="D228" s="5"/>
      <c r="E228" s="5"/>
      <c r="F228" s="5"/>
      <c r="G228" s="5"/>
      <c r="H228" s="5"/>
    </row>
    <row r="229" spans="2:8" ht="12.75">
      <c r="B229" s="5"/>
      <c r="C229" s="5"/>
      <c r="D229" s="5"/>
      <c r="E229" s="5"/>
      <c r="F229" s="5"/>
      <c r="G229" s="5"/>
      <c r="H229" s="5"/>
    </row>
    <row r="230" spans="2:8" ht="12.75">
      <c r="B230" s="5"/>
      <c r="C230" s="5"/>
      <c r="D230" s="5"/>
      <c r="E230" s="5"/>
      <c r="F230" s="5"/>
      <c r="G230" s="5"/>
      <c r="H230" s="5"/>
    </row>
    <row r="231" spans="2:8" ht="12.75">
      <c r="B231" s="5"/>
      <c r="C231" s="5"/>
      <c r="D231" s="5"/>
      <c r="E231" s="5"/>
      <c r="F231" s="5"/>
      <c r="G231" s="5"/>
      <c r="H231" s="5"/>
    </row>
    <row r="232" spans="2:8" ht="12.75">
      <c r="B232" s="5"/>
      <c r="C232" s="5"/>
      <c r="D232" s="5"/>
      <c r="E232" s="5"/>
      <c r="F232" s="5"/>
      <c r="G232" s="5"/>
      <c r="H232" s="5"/>
    </row>
    <row r="233" spans="2:8" ht="12.75">
      <c r="B233" s="5"/>
      <c r="C233" s="5"/>
      <c r="D233" s="5"/>
      <c r="E233" s="5"/>
      <c r="F233" s="5"/>
      <c r="G233" s="5"/>
      <c r="H233" s="5"/>
    </row>
    <row r="234" spans="2:8" ht="12.75">
      <c r="B234" s="5"/>
      <c r="C234" s="5"/>
      <c r="D234" s="5"/>
      <c r="E234" s="5"/>
      <c r="F234" s="5"/>
      <c r="G234" s="5"/>
      <c r="H234" s="5"/>
    </row>
    <row r="235" spans="2:8" ht="12.75">
      <c r="B235" s="5"/>
      <c r="C235" s="5"/>
      <c r="D235" s="5"/>
      <c r="E235" s="5"/>
      <c r="F235" s="5"/>
      <c r="G235" s="5"/>
      <c r="H235" s="5"/>
    </row>
    <row r="236" spans="2:8" ht="12.75">
      <c r="B236" s="5"/>
      <c r="C236" s="5"/>
      <c r="D236" s="5"/>
      <c r="E236" s="5"/>
      <c r="F236" s="5"/>
      <c r="G236" s="5"/>
      <c r="H236" s="5"/>
    </row>
    <row r="237" spans="2:8" ht="12.75">
      <c r="B237" s="5"/>
      <c r="C237" s="5"/>
      <c r="D237" s="5"/>
      <c r="E237" s="5"/>
      <c r="F237" s="5"/>
      <c r="G237" s="5"/>
      <c r="H237" s="5"/>
    </row>
    <row r="238" spans="2:8" ht="12.75">
      <c r="B238" s="5"/>
      <c r="C238" s="5"/>
      <c r="D238" s="5"/>
      <c r="E238" s="5"/>
      <c r="F238" s="5"/>
      <c r="G238" s="5"/>
      <c r="H238" s="5"/>
    </row>
    <row r="239" spans="2:8" ht="12.75">
      <c r="B239" s="5"/>
      <c r="C239" s="5"/>
      <c r="D239" s="5"/>
      <c r="E239" s="5"/>
      <c r="F239" s="5"/>
      <c r="G239" s="5"/>
      <c r="H239" s="5"/>
    </row>
    <row r="240" spans="2:8" ht="12.75">
      <c r="B240" s="5"/>
      <c r="C240" s="5"/>
      <c r="D240" s="5"/>
      <c r="E240" s="5"/>
      <c r="F240" s="5"/>
      <c r="G240" s="5"/>
      <c r="H240" s="5"/>
    </row>
    <row r="241" spans="2:8" ht="12.75">
      <c r="B241" s="5"/>
      <c r="C241" s="5"/>
      <c r="D241" s="5"/>
      <c r="E241" s="5"/>
      <c r="F241" s="5"/>
      <c r="G241" s="5"/>
      <c r="H241" s="5"/>
    </row>
    <row r="242" spans="2:8" ht="12.75">
      <c r="B242" s="5"/>
      <c r="C242" s="5"/>
      <c r="D242" s="5"/>
      <c r="E242" s="5"/>
      <c r="F242" s="5"/>
      <c r="G242" s="5"/>
      <c r="H242" s="5"/>
    </row>
    <row r="243" spans="2:8" ht="12.75">
      <c r="B243" s="5"/>
      <c r="C243" s="5"/>
      <c r="D243" s="5"/>
      <c r="E243" s="5"/>
      <c r="F243" s="5"/>
      <c r="G243" s="5"/>
      <c r="H243" s="5"/>
    </row>
    <row r="244" spans="2:8" ht="12.75">
      <c r="B244" s="5"/>
      <c r="C244" s="5"/>
      <c r="D244" s="5"/>
      <c r="E244" s="5"/>
      <c r="F244" s="5"/>
      <c r="G244" s="5"/>
      <c r="H244" s="5"/>
    </row>
    <row r="245" spans="2:8" ht="12.75">
      <c r="B245" s="5"/>
      <c r="C245" s="5"/>
      <c r="D245" s="5"/>
      <c r="E245" s="5"/>
      <c r="F245" s="5"/>
      <c r="G245" s="5"/>
      <c r="H245" s="5"/>
    </row>
    <row r="246" spans="2:8" ht="12.75">
      <c r="B246" s="5"/>
      <c r="C246" s="5"/>
      <c r="D246" s="5"/>
      <c r="E246" s="5"/>
      <c r="F246" s="5"/>
      <c r="G246" s="5"/>
      <c r="H246" s="5"/>
    </row>
    <row r="247" spans="2:8" ht="12.75">
      <c r="B247" s="5"/>
      <c r="C247" s="5"/>
      <c r="D247" s="5"/>
      <c r="E247" s="5"/>
      <c r="F247" s="5"/>
      <c r="G247" s="5"/>
      <c r="H247" s="5"/>
    </row>
    <row r="248" spans="2:8" ht="12.75">
      <c r="B248" s="5"/>
      <c r="C248" s="5"/>
      <c r="D248" s="5"/>
      <c r="E248" s="5"/>
      <c r="F248" s="5"/>
      <c r="G248" s="5"/>
      <c r="H248" s="5"/>
    </row>
    <row r="249" spans="2:8" ht="12.75">
      <c r="B249" s="5"/>
      <c r="C249" s="5"/>
      <c r="D249" s="5"/>
      <c r="E249" s="5"/>
      <c r="F249" s="5"/>
      <c r="G249" s="5"/>
      <c r="H249" s="5"/>
    </row>
    <row r="250" spans="2:8" ht="12.75">
      <c r="B250" s="5"/>
      <c r="C250" s="5"/>
      <c r="D250" s="5"/>
      <c r="E250" s="5"/>
      <c r="F250" s="5"/>
      <c r="G250" s="5"/>
      <c r="H250" s="5"/>
    </row>
    <row r="251" spans="2:8" ht="12.75">
      <c r="B251" s="5"/>
      <c r="C251" s="5"/>
      <c r="D251" s="5"/>
      <c r="E251" s="5"/>
      <c r="F251" s="5"/>
      <c r="G251" s="5"/>
      <c r="H251" s="5"/>
    </row>
    <row r="252" spans="2:8" ht="12.75">
      <c r="B252" s="5"/>
      <c r="C252" s="5"/>
      <c r="D252" s="5"/>
      <c r="E252" s="5"/>
      <c r="F252" s="5"/>
      <c r="G252" s="5"/>
      <c r="H252" s="5"/>
    </row>
    <row r="253" spans="2:8" ht="12.75">
      <c r="B253" s="5"/>
      <c r="C253" s="5"/>
      <c r="D253" s="5"/>
      <c r="E253" s="5"/>
      <c r="F253" s="5"/>
      <c r="G253" s="5"/>
      <c r="H253" s="5"/>
    </row>
    <row r="254" spans="2:8" ht="12.75">
      <c r="B254" s="5"/>
      <c r="C254" s="5"/>
      <c r="D254" s="5"/>
      <c r="E254" s="5"/>
      <c r="F254" s="5"/>
      <c r="G254" s="5"/>
      <c r="H254" s="5"/>
    </row>
    <row r="255" spans="2:8" ht="12.75">
      <c r="B255" s="5"/>
      <c r="C255" s="5"/>
      <c r="D255" s="5"/>
      <c r="E255" s="5"/>
      <c r="F255" s="5"/>
      <c r="G255" s="5"/>
      <c r="H255" s="5"/>
    </row>
    <row r="256" spans="2:8" ht="12.75">
      <c r="B256" s="5"/>
      <c r="C256" s="5"/>
      <c r="D256" s="5"/>
      <c r="E256" s="5"/>
      <c r="F256" s="5"/>
      <c r="G256" s="5"/>
      <c r="H256" s="5"/>
    </row>
    <row r="257" spans="2:8" ht="12.75">
      <c r="B257" s="5"/>
      <c r="C257" s="5"/>
      <c r="D257" s="5"/>
      <c r="E257" s="5"/>
      <c r="F257" s="5"/>
      <c r="G257" s="5"/>
      <c r="H257" s="5"/>
    </row>
    <row r="258" spans="2:8" ht="12.75">
      <c r="B258" s="5"/>
      <c r="C258" s="5"/>
      <c r="D258" s="5"/>
      <c r="E258" s="5"/>
      <c r="F258" s="5"/>
      <c r="G258" s="5"/>
      <c r="H258" s="5"/>
    </row>
    <row r="259" spans="2:8" ht="12.75">
      <c r="B259" s="5"/>
      <c r="C259" s="5"/>
      <c r="D259" s="5"/>
      <c r="E259" s="5"/>
      <c r="F259" s="5"/>
      <c r="G259" s="5"/>
      <c r="H259" s="5"/>
    </row>
    <row r="260" spans="2:8" ht="12.75">
      <c r="B260" s="5"/>
      <c r="C260" s="5"/>
      <c r="D260" s="5"/>
      <c r="E260" s="5"/>
      <c r="F260" s="5"/>
      <c r="G260" s="5"/>
      <c r="H260" s="5"/>
    </row>
    <row r="261" spans="2:8" ht="12.75">
      <c r="B261" s="5"/>
      <c r="C261" s="5"/>
      <c r="D261" s="5"/>
      <c r="E261" s="5"/>
      <c r="F261" s="5"/>
      <c r="G261" s="5"/>
      <c r="H261" s="5"/>
    </row>
    <row r="262" spans="2:8" ht="12.75">
      <c r="B262" s="5"/>
      <c r="C262" s="5"/>
      <c r="D262" s="5"/>
      <c r="E262" s="5"/>
      <c r="F262" s="5"/>
      <c r="G262" s="5"/>
      <c r="H262" s="5"/>
    </row>
    <row r="263" spans="2:8" ht="12.75">
      <c r="B263" s="5"/>
      <c r="C263" s="5"/>
      <c r="D263" s="5"/>
      <c r="E263" s="5"/>
      <c r="F263" s="5"/>
      <c r="G263" s="5"/>
      <c r="H263" s="5"/>
    </row>
    <row r="264" spans="2:8" ht="12.75">
      <c r="B264" s="5"/>
      <c r="C264" s="5"/>
      <c r="D264" s="5"/>
      <c r="E264" s="5"/>
      <c r="F264" s="5"/>
      <c r="G264" s="5"/>
      <c r="H264" s="5"/>
    </row>
    <row r="265" spans="2:8" ht="12.75">
      <c r="B265" s="5"/>
      <c r="C265" s="5"/>
      <c r="D265" s="5"/>
      <c r="E265" s="5"/>
      <c r="F265" s="5"/>
      <c r="G265" s="5"/>
      <c r="H265" s="5"/>
    </row>
    <row r="266" spans="2:8" ht="12.75">
      <c r="B266" s="5"/>
      <c r="C266" s="5"/>
      <c r="D266" s="5"/>
      <c r="E266" s="5"/>
      <c r="F266" s="5"/>
      <c r="G266" s="5"/>
      <c r="H266" s="5"/>
    </row>
    <row r="267" spans="2:8" ht="12.75">
      <c r="B267" s="5"/>
      <c r="C267" s="5"/>
      <c r="D267" s="5"/>
      <c r="E267" s="5"/>
      <c r="F267" s="5"/>
      <c r="G267" s="5"/>
      <c r="H267" s="5"/>
    </row>
    <row r="268" spans="2:8" ht="12.75">
      <c r="B268" s="5"/>
      <c r="C268" s="5"/>
      <c r="D268" s="5"/>
      <c r="E268" s="5"/>
      <c r="F268" s="5"/>
      <c r="G268" s="5"/>
      <c r="H268" s="5"/>
    </row>
    <row r="269" spans="2:8" ht="12.75">
      <c r="B269" s="5"/>
      <c r="C269" s="5"/>
      <c r="D269" s="5"/>
      <c r="E269" s="5"/>
      <c r="F269" s="5"/>
      <c r="G269" s="5"/>
      <c r="H269" s="5"/>
    </row>
    <row r="270" spans="2:8" ht="12.75">
      <c r="B270" s="5"/>
      <c r="C270" s="5"/>
      <c r="D270" s="5"/>
      <c r="E270" s="5"/>
      <c r="F270" s="5"/>
      <c r="G270" s="5"/>
      <c r="H270" s="5"/>
    </row>
    <row r="271" spans="2:8" ht="12.75">
      <c r="B271" s="5"/>
      <c r="C271" s="5"/>
      <c r="D271" s="5"/>
      <c r="E271" s="5"/>
      <c r="F271" s="5"/>
      <c r="G271" s="5"/>
      <c r="H271" s="5"/>
    </row>
    <row r="272" spans="2:8" ht="12.75">
      <c r="B272" s="5"/>
      <c r="C272" s="5"/>
      <c r="D272" s="5"/>
      <c r="E272" s="5"/>
      <c r="F272" s="5"/>
      <c r="G272" s="5"/>
      <c r="H272" s="5"/>
    </row>
    <row r="273" spans="2:8" ht="12.75">
      <c r="B273" s="5"/>
      <c r="C273" s="5"/>
      <c r="D273" s="5"/>
      <c r="E273" s="5"/>
      <c r="F273" s="5"/>
      <c r="G273" s="5"/>
      <c r="H273" s="5"/>
    </row>
    <row r="274" spans="2:8" ht="12.75">
      <c r="B274" s="5"/>
      <c r="C274" s="5"/>
      <c r="D274" s="5"/>
      <c r="E274" s="5"/>
      <c r="F274" s="5"/>
      <c r="G274" s="5"/>
      <c r="H274" s="5"/>
    </row>
    <row r="275" spans="2:8" ht="12.75">
      <c r="B275" s="5"/>
      <c r="C275" s="5"/>
      <c r="D275" s="5"/>
      <c r="E275" s="5"/>
      <c r="F275" s="5"/>
      <c r="G275" s="5"/>
      <c r="H275" s="5"/>
    </row>
    <row r="276" spans="2:8" ht="12.75">
      <c r="B276" s="5"/>
      <c r="C276" s="5"/>
      <c r="D276" s="5"/>
      <c r="E276" s="5"/>
      <c r="F276" s="5"/>
      <c r="G276" s="5"/>
      <c r="H276" s="5"/>
    </row>
    <row r="277" spans="2:8" ht="12.75">
      <c r="B277" s="5"/>
      <c r="C277" s="5"/>
      <c r="D277" s="5"/>
      <c r="E277" s="5"/>
      <c r="F277" s="5"/>
      <c r="G277" s="5"/>
      <c r="H277" s="5"/>
    </row>
    <row r="278" spans="2:8" ht="12.75">
      <c r="B278" s="5"/>
      <c r="C278" s="5"/>
      <c r="D278" s="5"/>
      <c r="E278" s="5"/>
      <c r="F278" s="5"/>
      <c r="G278" s="5"/>
      <c r="H278" s="5"/>
    </row>
    <row r="279" spans="2:8" ht="12.75">
      <c r="B279" s="5"/>
      <c r="C279" s="5"/>
      <c r="D279" s="5"/>
      <c r="E279" s="5"/>
      <c r="F279" s="5"/>
      <c r="G279" s="5"/>
      <c r="H279" s="5"/>
    </row>
    <row r="280" spans="2:8" ht="12.75">
      <c r="B280" s="5"/>
      <c r="C280" s="5"/>
      <c r="D280" s="5"/>
      <c r="E280" s="5"/>
      <c r="F280" s="5"/>
      <c r="G280" s="5"/>
      <c r="H280" s="5"/>
    </row>
    <row r="281" spans="2:8" ht="12.75">
      <c r="B281" s="5"/>
      <c r="C281" s="5"/>
      <c r="D281" s="5"/>
      <c r="E281" s="5"/>
      <c r="F281" s="5"/>
      <c r="G281" s="5"/>
      <c r="H281" s="5"/>
    </row>
    <row r="282" spans="2:8" ht="12.75">
      <c r="B282" s="5"/>
      <c r="C282" s="5"/>
      <c r="D282" s="5"/>
      <c r="E282" s="5"/>
      <c r="F282" s="5"/>
      <c r="G282" s="5"/>
      <c r="H282" s="5"/>
    </row>
    <row r="283" spans="2:8" ht="12.75">
      <c r="B283" s="5"/>
      <c r="C283" s="5"/>
      <c r="D283" s="5"/>
      <c r="E283" s="5"/>
      <c r="F283" s="5"/>
      <c r="G283" s="5"/>
      <c r="H283" s="5"/>
    </row>
    <row r="284" spans="2:8" ht="12.75">
      <c r="B284" s="5"/>
      <c r="C284" s="5"/>
      <c r="D284" s="5"/>
      <c r="E284" s="5"/>
      <c r="F284" s="5"/>
      <c r="G284" s="5"/>
      <c r="H284" s="5"/>
    </row>
    <row r="285" spans="2:8" ht="12.75">
      <c r="B285" s="5"/>
      <c r="C285" s="5"/>
      <c r="D285" s="5"/>
      <c r="E285" s="5"/>
      <c r="F285" s="5"/>
      <c r="G285" s="5"/>
      <c r="H285" s="5"/>
    </row>
    <row r="286" spans="2:8" ht="12.75">
      <c r="B286" s="5"/>
      <c r="C286" s="5"/>
      <c r="D286" s="5"/>
      <c r="E286" s="5"/>
      <c r="F286" s="5"/>
      <c r="G286" s="5"/>
      <c r="H286" s="5"/>
    </row>
    <row r="287" spans="2:8" ht="12.75">
      <c r="B287" s="5"/>
      <c r="C287" s="5"/>
      <c r="D287" s="5"/>
      <c r="E287" s="5"/>
      <c r="F287" s="5"/>
      <c r="G287" s="5"/>
      <c r="H287" s="5"/>
    </row>
    <row r="288" spans="2:8" ht="12.75">
      <c r="B288" s="5"/>
      <c r="C288" s="5"/>
      <c r="D288" s="5"/>
      <c r="E288" s="5"/>
      <c r="F288" s="5"/>
      <c r="G288" s="5"/>
      <c r="H288" s="5"/>
    </row>
    <row r="289" spans="2:8" ht="12.75">
      <c r="B289" s="5"/>
      <c r="C289" s="5"/>
      <c r="D289" s="5"/>
      <c r="E289" s="5"/>
      <c r="F289" s="5"/>
      <c r="G289" s="5"/>
      <c r="H289" s="5"/>
    </row>
    <row r="290" spans="2:8" ht="12.75">
      <c r="B290" s="5"/>
      <c r="C290" s="5"/>
      <c r="D290" s="5"/>
      <c r="E290" s="5"/>
      <c r="F290" s="5"/>
      <c r="G290" s="5"/>
      <c r="H290" s="5"/>
    </row>
    <row r="291" spans="2:8" ht="12.75">
      <c r="B291" s="5"/>
      <c r="C291" s="5"/>
      <c r="D291" s="5"/>
      <c r="E291" s="5"/>
      <c r="F291" s="5"/>
      <c r="G291" s="5"/>
      <c r="H291" s="5"/>
    </row>
    <row r="292" spans="2:8" ht="12.75">
      <c r="B292" s="5"/>
      <c r="C292" s="5"/>
      <c r="D292" s="5"/>
      <c r="E292" s="5"/>
      <c r="F292" s="5"/>
      <c r="G292" s="5"/>
      <c r="H292" s="5"/>
    </row>
    <row r="293" spans="2:8" ht="12.75">
      <c r="B293" s="5"/>
      <c r="C293" s="5"/>
      <c r="D293" s="5"/>
      <c r="E293" s="5"/>
      <c r="F293" s="5"/>
      <c r="G293" s="5"/>
      <c r="H293" s="5"/>
    </row>
    <row r="294" spans="2:8" ht="12.75">
      <c r="B294" s="5"/>
      <c r="C294" s="5"/>
      <c r="D294" s="5"/>
      <c r="E294" s="5"/>
      <c r="F294" s="5"/>
      <c r="G294" s="5"/>
      <c r="H294" s="5"/>
    </row>
    <row r="295" spans="2:8" ht="12.75">
      <c r="B295" s="5"/>
      <c r="C295" s="5"/>
      <c r="D295" s="5"/>
      <c r="E295" s="5"/>
      <c r="F295" s="5"/>
      <c r="G295" s="5"/>
      <c r="H295" s="5"/>
    </row>
    <row r="296" spans="2:8" ht="12.75">
      <c r="B296" s="5"/>
      <c r="C296" s="5"/>
      <c r="D296" s="5"/>
      <c r="E296" s="5"/>
      <c r="F296" s="5"/>
      <c r="G296" s="5"/>
      <c r="H296" s="5"/>
    </row>
    <row r="297" spans="2:8" ht="12.75">
      <c r="B297" s="5"/>
      <c r="C297" s="5"/>
      <c r="D297" s="5"/>
      <c r="E297" s="5"/>
      <c r="F297" s="5"/>
      <c r="G297" s="5"/>
      <c r="H297" s="5"/>
    </row>
    <row r="298" spans="2:8" ht="12.75">
      <c r="B298" s="5"/>
      <c r="C298" s="5"/>
      <c r="D298" s="5"/>
      <c r="E298" s="5"/>
      <c r="F298" s="5"/>
      <c r="G298" s="5"/>
      <c r="H298" s="5"/>
    </row>
    <row r="299" spans="2:8" ht="12.75">
      <c r="B299" s="5"/>
      <c r="C299" s="5"/>
      <c r="D299" s="5"/>
      <c r="E299" s="5"/>
      <c r="F299" s="5"/>
      <c r="G299" s="5"/>
      <c r="H299" s="5"/>
    </row>
    <row r="300" spans="2:8" ht="12.75">
      <c r="B300" s="5"/>
      <c r="C300" s="5"/>
      <c r="D300" s="5"/>
      <c r="E300" s="5"/>
      <c r="F300" s="5"/>
      <c r="G300" s="5"/>
      <c r="H300" s="5"/>
    </row>
    <row r="301" spans="2:8" ht="12.75">
      <c r="B301" s="5"/>
      <c r="C301" s="5"/>
      <c r="D301" s="5"/>
      <c r="E301" s="5"/>
      <c r="F301" s="5"/>
      <c r="G301" s="5"/>
      <c r="H301" s="5"/>
    </row>
    <row r="302" spans="2:8" ht="12.75">
      <c r="B302" s="5"/>
      <c r="C302" s="5"/>
      <c r="D302" s="5"/>
      <c r="E302" s="5"/>
      <c r="F302" s="5"/>
      <c r="G302" s="5"/>
      <c r="H302" s="5"/>
    </row>
    <row r="303" spans="2:8" ht="12.75">
      <c r="B303" s="5"/>
      <c r="C303" s="5"/>
      <c r="D303" s="5"/>
      <c r="E303" s="5"/>
      <c r="F303" s="5"/>
      <c r="G303" s="5"/>
      <c r="H303" s="5"/>
    </row>
    <row r="304" spans="2:8" ht="12.75">
      <c r="B304" s="5"/>
      <c r="C304" s="5"/>
      <c r="D304" s="5"/>
      <c r="E304" s="5"/>
      <c r="F304" s="5"/>
      <c r="G304" s="5"/>
      <c r="H304" s="5"/>
    </row>
    <row r="305" spans="2:8" ht="12.75">
      <c r="B305" s="5"/>
      <c r="C305" s="5"/>
      <c r="D305" s="5"/>
      <c r="E305" s="5"/>
      <c r="F305" s="5"/>
      <c r="G305" s="5"/>
      <c r="H305" s="5"/>
    </row>
    <row r="306" spans="2:8" ht="12.75">
      <c r="B306" s="5"/>
      <c r="C306" s="5"/>
      <c r="D306" s="5"/>
      <c r="E306" s="5"/>
      <c r="F306" s="5"/>
      <c r="G306" s="5"/>
      <c r="H306" s="5"/>
    </row>
    <row r="307" spans="2:8" ht="12.75">
      <c r="B307" s="5"/>
      <c r="C307" s="5"/>
      <c r="D307" s="5"/>
      <c r="E307" s="5"/>
      <c r="F307" s="5"/>
      <c r="G307" s="5"/>
      <c r="H307" s="5"/>
    </row>
    <row r="308" spans="2:8" ht="12.75">
      <c r="B308" s="5"/>
      <c r="C308" s="5"/>
      <c r="D308" s="5"/>
      <c r="E308" s="5"/>
      <c r="F308" s="5"/>
      <c r="G308" s="5"/>
      <c r="H308" s="5"/>
    </row>
    <row r="309" spans="2:8" ht="12.75">
      <c r="B309" s="5"/>
      <c r="C309" s="5"/>
      <c r="D309" s="5"/>
      <c r="E309" s="5"/>
      <c r="F309" s="5"/>
      <c r="G309" s="5"/>
      <c r="H309" s="5"/>
    </row>
    <row r="310" spans="2:8" ht="12.75">
      <c r="B310" s="5"/>
      <c r="C310" s="5"/>
      <c r="D310" s="5"/>
      <c r="E310" s="5"/>
      <c r="F310" s="5"/>
      <c r="G310" s="5"/>
      <c r="H310" s="5"/>
    </row>
    <row r="311" spans="2:8" ht="12.75">
      <c r="B311" s="5"/>
      <c r="C311" s="5"/>
      <c r="D311" s="5"/>
      <c r="E311" s="5"/>
      <c r="F311" s="5"/>
      <c r="G311" s="5"/>
      <c r="H311" s="5"/>
    </row>
    <row r="312" spans="2:8" ht="12.75">
      <c r="B312" s="5"/>
      <c r="C312" s="5"/>
      <c r="D312" s="5"/>
      <c r="E312" s="5"/>
      <c r="F312" s="5"/>
      <c r="G312" s="5"/>
      <c r="H312" s="5"/>
    </row>
    <row r="313" spans="2:8" ht="12.75">
      <c r="B313" s="5"/>
      <c r="C313" s="5"/>
      <c r="D313" s="5"/>
      <c r="E313" s="5"/>
      <c r="F313" s="5"/>
      <c r="G313" s="5"/>
      <c r="H313" s="5"/>
    </row>
    <row r="314" spans="2:8" ht="12.75">
      <c r="B314" s="5"/>
      <c r="C314" s="5"/>
      <c r="D314" s="5"/>
      <c r="E314" s="5"/>
      <c r="F314" s="5"/>
      <c r="G314" s="5"/>
      <c r="H314" s="5"/>
    </row>
    <row r="315" spans="2:8" ht="12.75">
      <c r="B315" s="5"/>
      <c r="C315" s="5"/>
      <c r="D315" s="5"/>
      <c r="E315" s="5"/>
      <c r="F315" s="5"/>
      <c r="G315" s="5"/>
      <c r="H315" s="5"/>
    </row>
    <row r="316" spans="2:8" ht="12.75">
      <c r="B316" s="5"/>
      <c r="C316" s="5"/>
      <c r="D316" s="5"/>
      <c r="E316" s="5"/>
      <c r="F316" s="5"/>
      <c r="G316" s="5"/>
      <c r="H316" s="5"/>
    </row>
    <row r="317" spans="2:8" ht="12.75">
      <c r="B317" s="5"/>
      <c r="C317" s="5"/>
      <c r="D317" s="5"/>
      <c r="E317" s="5"/>
      <c r="F317" s="5"/>
      <c r="G317" s="5"/>
      <c r="H317" s="5"/>
    </row>
    <row r="318" spans="2:8" ht="12.75">
      <c r="B318" s="5"/>
      <c r="C318" s="5"/>
      <c r="D318" s="5"/>
      <c r="E318" s="5"/>
      <c r="F318" s="5"/>
      <c r="G318" s="5"/>
      <c r="H318" s="5"/>
    </row>
    <row r="319" spans="2:8" ht="12.75">
      <c r="B319" s="5"/>
      <c r="C319" s="5"/>
      <c r="D319" s="5"/>
      <c r="E319" s="5"/>
      <c r="F319" s="5"/>
      <c r="G319" s="5"/>
      <c r="H319" s="5"/>
    </row>
    <row r="320" spans="2:8" ht="12.75">
      <c r="B320" s="5"/>
      <c r="C320" s="5"/>
      <c r="D320" s="5"/>
      <c r="E320" s="5"/>
      <c r="F320" s="5"/>
      <c r="G320" s="5"/>
      <c r="H320" s="5"/>
    </row>
    <row r="321" spans="2:8" ht="12.75">
      <c r="B321" s="5"/>
      <c r="C321" s="5"/>
      <c r="D321" s="5"/>
      <c r="E321" s="5"/>
      <c r="F321" s="5"/>
      <c r="G321" s="5"/>
      <c r="H321" s="5"/>
    </row>
    <row r="322" spans="2:8" ht="12.75">
      <c r="B322" s="5"/>
      <c r="C322" s="5"/>
      <c r="D322" s="5"/>
      <c r="E322" s="5"/>
      <c r="F322" s="5"/>
      <c r="G322" s="5"/>
      <c r="H322" s="5"/>
    </row>
    <row r="323" spans="2:8" ht="12.75">
      <c r="B323" s="5"/>
      <c r="C323" s="5"/>
      <c r="D323" s="5"/>
      <c r="E323" s="5"/>
      <c r="F323" s="5"/>
      <c r="G323" s="5"/>
      <c r="H323" s="5"/>
    </row>
    <row r="324" spans="2:8" ht="12.75">
      <c r="B324" s="5"/>
      <c r="C324" s="5"/>
      <c r="D324" s="5"/>
      <c r="E324" s="5"/>
      <c r="F324" s="5"/>
      <c r="G324" s="5"/>
      <c r="H324" s="5"/>
    </row>
    <row r="325" spans="2:8" ht="12.75">
      <c r="B325" s="5"/>
      <c r="C325" s="5"/>
      <c r="D325" s="5"/>
      <c r="E325" s="5"/>
      <c r="F325" s="5"/>
      <c r="G325" s="5"/>
      <c r="H325" s="5"/>
    </row>
    <row r="326" spans="2:8" ht="12.75">
      <c r="B326" s="5"/>
      <c r="C326" s="5"/>
      <c r="D326" s="5"/>
      <c r="E326" s="5"/>
      <c r="F326" s="5"/>
      <c r="G326" s="5"/>
      <c r="H326" s="5"/>
    </row>
    <row r="327" spans="2:8" ht="12.75">
      <c r="B327" s="5"/>
      <c r="C327" s="5"/>
      <c r="D327" s="5"/>
      <c r="E327" s="5"/>
      <c r="F327" s="5"/>
      <c r="G327" s="5"/>
      <c r="H327" s="5"/>
    </row>
    <row r="328" spans="2:8" ht="12.75">
      <c r="B328" s="5"/>
      <c r="C328" s="5"/>
      <c r="D328" s="5"/>
      <c r="E328" s="5"/>
      <c r="F328" s="5"/>
      <c r="G328" s="5"/>
      <c r="H328" s="5"/>
    </row>
    <row r="329" spans="2:8" ht="12.75">
      <c r="B329" s="5"/>
      <c r="C329" s="5"/>
      <c r="D329" s="5"/>
      <c r="E329" s="5"/>
      <c r="F329" s="5"/>
      <c r="G329" s="5"/>
      <c r="H329" s="5"/>
    </row>
    <row r="330" spans="2:8" ht="12.75">
      <c r="B330" s="5"/>
      <c r="C330" s="5"/>
      <c r="D330" s="5"/>
      <c r="E330" s="5"/>
      <c r="F330" s="5"/>
      <c r="G330" s="5"/>
      <c r="H330" s="5"/>
    </row>
    <row r="331" spans="2:8" ht="12.75">
      <c r="B331" s="5"/>
      <c r="C331" s="5"/>
      <c r="D331" s="5"/>
      <c r="E331" s="5"/>
      <c r="F331" s="5"/>
      <c r="G331" s="5"/>
      <c r="H331" s="5"/>
    </row>
    <row r="332" spans="2:8" ht="12.75">
      <c r="B332" s="5"/>
      <c r="C332" s="5"/>
      <c r="D332" s="5"/>
      <c r="E332" s="5"/>
      <c r="F332" s="5"/>
      <c r="G332" s="5"/>
      <c r="H332" s="5"/>
    </row>
    <row r="333" spans="2:8" ht="12.75">
      <c r="B333" s="5"/>
      <c r="C333" s="5"/>
      <c r="D333" s="5"/>
      <c r="E333" s="5"/>
      <c r="F333" s="5"/>
      <c r="G333" s="5"/>
      <c r="H333" s="5"/>
    </row>
    <row r="334" spans="2:8" ht="12.75">
      <c r="B334" s="5"/>
      <c r="C334" s="5"/>
      <c r="D334" s="5"/>
      <c r="E334" s="5"/>
      <c r="F334" s="5"/>
      <c r="G334" s="5"/>
      <c r="H334" s="5"/>
    </row>
    <row r="335" spans="2:8" ht="12.75">
      <c r="B335" s="5"/>
      <c r="C335" s="5"/>
      <c r="D335" s="5"/>
      <c r="E335" s="5"/>
      <c r="F335" s="5"/>
      <c r="G335" s="5"/>
      <c r="H335" s="5"/>
    </row>
    <row r="336" spans="2:8" ht="12.75">
      <c r="B336" s="5"/>
      <c r="C336" s="5"/>
      <c r="D336" s="5"/>
      <c r="E336" s="5"/>
      <c r="F336" s="5"/>
      <c r="G336" s="5"/>
      <c r="H336" s="5"/>
    </row>
    <row r="337" spans="2:8" ht="12.75">
      <c r="B337" s="5"/>
      <c r="C337" s="5"/>
      <c r="D337" s="5"/>
      <c r="E337" s="5"/>
      <c r="F337" s="5"/>
      <c r="G337" s="5"/>
      <c r="H337" s="5"/>
    </row>
    <row r="338" spans="2:8" ht="12.75">
      <c r="B338" s="5"/>
      <c r="C338" s="5"/>
      <c r="D338" s="5"/>
      <c r="E338" s="5"/>
      <c r="F338" s="5"/>
      <c r="G338" s="5"/>
      <c r="H338" s="5"/>
    </row>
    <row r="339" spans="2:8" ht="12.75">
      <c r="B339" s="5"/>
      <c r="C339" s="5"/>
      <c r="D339" s="5"/>
      <c r="E339" s="5"/>
      <c r="F339" s="5"/>
      <c r="G339" s="5"/>
      <c r="H339" s="5"/>
    </row>
    <row r="340" spans="2:8" ht="12.75">
      <c r="B340" s="5"/>
      <c r="C340" s="5"/>
      <c r="D340" s="5"/>
      <c r="E340" s="5"/>
      <c r="F340" s="5"/>
      <c r="G340" s="5"/>
      <c r="H340" s="5"/>
    </row>
    <row r="341" spans="2:8" ht="12.75">
      <c r="B341" s="5"/>
      <c r="C341" s="5"/>
      <c r="D341" s="5"/>
      <c r="E341" s="5"/>
      <c r="F341" s="5"/>
      <c r="G341" s="5"/>
      <c r="H341" s="5"/>
    </row>
    <row r="342" spans="2:8" ht="12.75">
      <c r="B342" s="5"/>
      <c r="C342" s="5"/>
      <c r="D342" s="5"/>
      <c r="E342" s="5"/>
      <c r="F342" s="5"/>
      <c r="G342" s="5"/>
      <c r="H342" s="5"/>
    </row>
    <row r="343" spans="2:8" ht="12.75">
      <c r="B343" s="5"/>
      <c r="C343" s="5"/>
      <c r="D343" s="5"/>
      <c r="E343" s="5"/>
      <c r="F343" s="5"/>
      <c r="G343" s="5"/>
      <c r="H343" s="5"/>
    </row>
    <row r="344" spans="2:8" ht="12.75">
      <c r="B344" s="5"/>
      <c r="C344" s="5"/>
      <c r="D344" s="5"/>
      <c r="E344" s="5"/>
      <c r="F344" s="5"/>
      <c r="G344" s="5"/>
      <c r="H344" s="5"/>
    </row>
    <row r="345" spans="2:8" ht="12.75">
      <c r="B345" s="5"/>
      <c r="C345" s="5"/>
      <c r="D345" s="5"/>
      <c r="E345" s="5"/>
      <c r="F345" s="5"/>
      <c r="G345" s="5"/>
      <c r="H345" s="5"/>
    </row>
    <row r="346" spans="2:8" ht="12.75">
      <c r="B346" s="5"/>
      <c r="C346" s="5"/>
      <c r="D346" s="5"/>
      <c r="E346" s="5"/>
      <c r="F346" s="5"/>
      <c r="G346" s="5"/>
      <c r="H346" s="5"/>
    </row>
    <row r="347" spans="2:8" ht="12.75">
      <c r="B347" s="5"/>
      <c r="C347" s="5"/>
      <c r="D347" s="5"/>
      <c r="E347" s="5"/>
      <c r="F347" s="5"/>
      <c r="G347" s="5"/>
      <c r="H347" s="5"/>
    </row>
    <row r="348" spans="2:8" ht="12.75">
      <c r="B348" s="5"/>
      <c r="C348" s="5"/>
      <c r="D348" s="5"/>
      <c r="E348" s="5"/>
      <c r="F348" s="5"/>
      <c r="G348" s="5"/>
      <c r="H348" s="5"/>
    </row>
    <row r="349" spans="2:8" ht="12.75">
      <c r="B349" s="5"/>
      <c r="C349" s="5"/>
      <c r="D349" s="5"/>
      <c r="E349" s="5"/>
      <c r="F349" s="5"/>
      <c r="G349" s="5"/>
      <c r="H349" s="5"/>
    </row>
    <row r="350" spans="2:8" ht="12.75">
      <c r="B350" s="5"/>
      <c r="C350" s="5"/>
      <c r="D350" s="5"/>
      <c r="E350" s="5"/>
      <c r="F350" s="5"/>
      <c r="G350" s="5"/>
      <c r="H350" s="5"/>
    </row>
    <row r="351" spans="2:8" ht="12.75">
      <c r="B351" s="5"/>
      <c r="C351" s="5"/>
      <c r="D351" s="5"/>
      <c r="E351" s="5"/>
      <c r="F351" s="5"/>
      <c r="G351" s="5"/>
      <c r="H351" s="5"/>
    </row>
    <row r="352" spans="2:8" ht="12.75">
      <c r="B352" s="5"/>
      <c r="C352" s="5"/>
      <c r="D352" s="5"/>
      <c r="E352" s="5"/>
      <c r="F352" s="5"/>
      <c r="G352" s="5"/>
      <c r="H352" s="5"/>
    </row>
    <row r="353" spans="2:8" ht="12.75">
      <c r="B353" s="5"/>
      <c r="C353" s="5"/>
      <c r="D353" s="5"/>
      <c r="E353" s="5"/>
      <c r="F353" s="5"/>
      <c r="G353" s="5"/>
      <c r="H353" s="5"/>
    </row>
    <row r="354" spans="2:8" ht="12.75">
      <c r="B354" s="5"/>
      <c r="C354" s="5"/>
      <c r="D354" s="5"/>
      <c r="E354" s="5"/>
      <c r="F354" s="5"/>
      <c r="G354" s="5"/>
      <c r="H354" s="5"/>
    </row>
    <row r="355" spans="2:8" ht="12.75">
      <c r="B355" s="5"/>
      <c r="C355" s="5"/>
      <c r="D355" s="5"/>
      <c r="E355" s="5"/>
      <c r="F355" s="5"/>
      <c r="G355" s="5"/>
      <c r="H355" s="5"/>
    </row>
    <row r="356" spans="2:8" ht="12.75">
      <c r="B356" s="5"/>
      <c r="C356" s="5"/>
      <c r="D356" s="5"/>
      <c r="E356" s="5"/>
      <c r="F356" s="5"/>
      <c r="G356" s="5"/>
      <c r="H356" s="5"/>
    </row>
    <row r="357" spans="2:8" ht="12.75">
      <c r="B357" s="5"/>
      <c r="C357" s="5"/>
      <c r="D357" s="5"/>
      <c r="E357" s="5"/>
      <c r="F357" s="5"/>
      <c r="G357" s="5"/>
      <c r="H357" s="5"/>
    </row>
    <row r="358" spans="2:8" ht="12.75">
      <c r="B358" s="5"/>
      <c r="C358" s="5"/>
      <c r="D358" s="5"/>
      <c r="E358" s="5"/>
      <c r="F358" s="5"/>
      <c r="G358" s="5"/>
      <c r="H358" s="5"/>
    </row>
    <row r="359" spans="2:8" ht="12.75">
      <c r="B359" s="5"/>
      <c r="C359" s="5"/>
      <c r="D359" s="5"/>
      <c r="E359" s="5"/>
      <c r="F359" s="5"/>
      <c r="G359" s="5"/>
      <c r="H359" s="5"/>
    </row>
    <row r="360" spans="2:8" ht="12.75">
      <c r="B360" s="5"/>
      <c r="C360" s="5"/>
      <c r="D360" s="5"/>
      <c r="E360" s="5"/>
      <c r="F360" s="5"/>
      <c r="G360" s="5"/>
      <c r="H360" s="5"/>
    </row>
    <row r="361" spans="2:8" ht="12.75">
      <c r="B361" s="5"/>
      <c r="C361" s="5"/>
      <c r="D361" s="5"/>
      <c r="E361" s="5"/>
      <c r="F361" s="5"/>
      <c r="G361" s="5"/>
      <c r="H361" s="5"/>
    </row>
    <row r="362" spans="2:8" ht="12.75">
      <c r="B362" s="5"/>
      <c r="C362" s="5"/>
      <c r="D362" s="5"/>
      <c r="E362" s="5"/>
      <c r="F362" s="5"/>
      <c r="G362" s="5"/>
      <c r="H362" s="5"/>
    </row>
    <row r="363" spans="2:8" ht="12.75">
      <c r="B363" s="5"/>
      <c r="C363" s="5"/>
      <c r="D363" s="5"/>
      <c r="E363" s="5"/>
      <c r="F363" s="5"/>
      <c r="G363" s="5"/>
      <c r="H363" s="5"/>
    </row>
    <row r="364" spans="2:8" ht="12.75">
      <c r="B364" s="5"/>
      <c r="C364" s="5"/>
      <c r="D364" s="5"/>
      <c r="E364" s="5"/>
      <c r="F364" s="5"/>
      <c r="G364" s="5"/>
      <c r="H364" s="5"/>
    </row>
    <row r="365" spans="2:8" ht="12.75">
      <c r="B365" s="5"/>
      <c r="C365" s="5"/>
      <c r="D365" s="5"/>
      <c r="E365" s="5"/>
      <c r="F365" s="5"/>
      <c r="G365" s="5"/>
      <c r="H365" s="5"/>
    </row>
    <row r="366" spans="2:8" ht="12.75">
      <c r="B366" s="5"/>
      <c r="C366" s="5"/>
      <c r="D366" s="5"/>
      <c r="E366" s="5"/>
      <c r="F366" s="5"/>
      <c r="G366" s="5"/>
      <c r="H366" s="5"/>
    </row>
    <row r="367" spans="2:8" ht="12.75">
      <c r="B367" s="5"/>
      <c r="C367" s="5"/>
      <c r="D367" s="5"/>
      <c r="E367" s="5"/>
      <c r="F367" s="5"/>
      <c r="G367" s="5"/>
      <c r="H367" s="5"/>
    </row>
    <row r="368" spans="2:8" ht="12.75">
      <c r="B368" s="5"/>
      <c r="C368" s="5"/>
      <c r="D368" s="5"/>
      <c r="E368" s="5"/>
      <c r="F368" s="5"/>
      <c r="G368" s="5"/>
      <c r="H368" s="5"/>
    </row>
    <row r="369" spans="2:8" ht="12.75">
      <c r="B369" s="5"/>
      <c r="C369" s="5"/>
      <c r="D369" s="5"/>
      <c r="E369" s="5"/>
      <c r="F369" s="5"/>
      <c r="G369" s="5"/>
      <c r="H369" s="5"/>
    </row>
    <row r="370" spans="2:8" ht="12.75">
      <c r="B370" s="5"/>
      <c r="C370" s="5"/>
      <c r="D370" s="5"/>
      <c r="E370" s="5"/>
      <c r="F370" s="5"/>
      <c r="G370" s="5"/>
      <c r="H370" s="5"/>
    </row>
    <row r="371" spans="2:8" ht="12.75">
      <c r="B371" s="5"/>
      <c r="C371" s="5"/>
      <c r="D371" s="5"/>
      <c r="E371" s="5"/>
      <c r="F371" s="5"/>
      <c r="G371" s="5"/>
      <c r="H371" s="5"/>
    </row>
    <row r="372" spans="2:8" ht="12.75">
      <c r="B372" s="5"/>
      <c r="C372" s="5"/>
      <c r="D372" s="5"/>
      <c r="E372" s="5"/>
      <c r="F372" s="5"/>
      <c r="G372" s="5"/>
      <c r="H372" s="5"/>
    </row>
    <row r="373" spans="2:8" ht="12.75">
      <c r="B373" s="5"/>
      <c r="C373" s="5"/>
      <c r="D373" s="5"/>
      <c r="E373" s="5"/>
      <c r="F373" s="5"/>
      <c r="G373" s="5"/>
      <c r="H373" s="5"/>
    </row>
    <row r="374" spans="2:8" ht="12.75">
      <c r="B374" s="5"/>
      <c r="C374" s="5"/>
      <c r="D374" s="5"/>
      <c r="E374" s="5"/>
      <c r="F374" s="5"/>
      <c r="G374" s="5"/>
      <c r="H374" s="5"/>
    </row>
    <row r="375" spans="2:8" ht="12.75">
      <c r="B375" s="5"/>
      <c r="C375" s="5"/>
      <c r="D375" s="5"/>
      <c r="E375" s="5"/>
      <c r="F375" s="5"/>
      <c r="G375" s="5"/>
      <c r="H375" s="5"/>
    </row>
    <row r="376" spans="2:8" ht="12.75">
      <c r="B376" s="5"/>
      <c r="C376" s="5"/>
      <c r="D376" s="5"/>
      <c r="E376" s="5"/>
      <c r="F376" s="5"/>
      <c r="G376" s="5"/>
      <c r="H376" s="5"/>
    </row>
    <row r="377" spans="2:8" ht="12.75">
      <c r="B377" s="5"/>
      <c r="C377" s="5"/>
      <c r="D377" s="5"/>
      <c r="E377" s="5"/>
      <c r="F377" s="5"/>
      <c r="G377" s="5"/>
      <c r="H377" s="5"/>
    </row>
    <row r="378" spans="2:8" ht="12.75">
      <c r="B378" s="5"/>
      <c r="C378" s="5"/>
      <c r="D378" s="5"/>
      <c r="E378" s="5"/>
      <c r="F378" s="5"/>
      <c r="G378" s="5"/>
      <c r="H378" s="5"/>
    </row>
    <row r="379" spans="2:8" ht="12.75">
      <c r="B379" s="5"/>
      <c r="C379" s="5"/>
      <c r="D379" s="5"/>
      <c r="E379" s="5"/>
      <c r="F379" s="5"/>
      <c r="G379" s="5"/>
      <c r="H379" s="5"/>
    </row>
    <row r="380" spans="2:8" ht="12.75">
      <c r="B380" s="5"/>
      <c r="C380" s="5"/>
      <c r="D380" s="5"/>
      <c r="E380" s="5"/>
      <c r="F380" s="5"/>
      <c r="G380" s="5"/>
      <c r="H380" s="5"/>
    </row>
    <row r="381" spans="2:8" ht="12.75">
      <c r="B381" s="5"/>
      <c r="C381" s="5"/>
      <c r="D381" s="5"/>
      <c r="E381" s="5"/>
      <c r="F381" s="5"/>
      <c r="G381" s="5"/>
      <c r="H381" s="5"/>
    </row>
    <row r="382" spans="2:8" ht="12.75">
      <c r="B382" s="5"/>
      <c r="C382" s="5"/>
      <c r="D382" s="5"/>
      <c r="E382" s="5"/>
      <c r="F382" s="5"/>
      <c r="G382" s="5"/>
      <c r="H382" s="5"/>
    </row>
    <row r="383" spans="2:8" ht="12.75">
      <c r="B383" s="5"/>
      <c r="C383" s="5"/>
      <c r="D383" s="5"/>
      <c r="E383" s="5"/>
      <c r="F383" s="5"/>
      <c r="G383" s="5"/>
      <c r="H383" s="5"/>
    </row>
    <row r="384" spans="2:8" ht="12.75">
      <c r="B384" s="5"/>
      <c r="C384" s="5"/>
      <c r="D384" s="5"/>
      <c r="E384" s="5"/>
      <c r="F384" s="5"/>
      <c r="G384" s="5"/>
      <c r="H384" s="5"/>
    </row>
    <row r="385" spans="2:8" ht="12.75">
      <c r="B385" s="5"/>
      <c r="C385" s="5"/>
      <c r="D385" s="5"/>
      <c r="E385" s="5"/>
      <c r="F385" s="5"/>
      <c r="G385" s="5"/>
      <c r="H385" s="5"/>
    </row>
    <row r="386" spans="2:8" ht="12.75">
      <c r="B386" s="5"/>
      <c r="C386" s="5"/>
      <c r="D386" s="5"/>
      <c r="E386" s="5"/>
      <c r="F386" s="5"/>
      <c r="G386" s="5"/>
      <c r="H386" s="5"/>
    </row>
    <row r="387" spans="2:8" ht="12.75">
      <c r="B387" s="5"/>
      <c r="C387" s="5"/>
      <c r="D387" s="5"/>
      <c r="E387" s="5"/>
      <c r="F387" s="5"/>
      <c r="G387" s="5"/>
      <c r="H387" s="5"/>
    </row>
    <row r="388" spans="2:8" ht="12.75">
      <c r="B388" s="5"/>
      <c r="C388" s="5"/>
      <c r="D388" s="5"/>
      <c r="E388" s="5"/>
      <c r="F388" s="5"/>
      <c r="G388" s="5"/>
      <c r="H388" s="5"/>
    </row>
    <row r="389" spans="2:8" ht="12.75">
      <c r="B389" s="5"/>
      <c r="C389" s="5"/>
      <c r="D389" s="5"/>
      <c r="E389" s="5"/>
      <c r="F389" s="5"/>
      <c r="G389" s="5"/>
      <c r="H389" s="5"/>
    </row>
    <row r="390" spans="2:8" ht="12.75">
      <c r="B390" s="5"/>
      <c r="C390" s="5"/>
      <c r="D390" s="5"/>
      <c r="E390" s="5"/>
      <c r="F390" s="5"/>
      <c r="G390" s="5"/>
      <c r="H390" s="5"/>
    </row>
    <row r="391" spans="2:8" ht="12.75">
      <c r="B391" s="5"/>
      <c r="C391" s="5"/>
      <c r="D391" s="5"/>
      <c r="E391" s="5"/>
      <c r="F391" s="5"/>
      <c r="G391" s="5"/>
      <c r="H391" s="5"/>
    </row>
    <row r="392" spans="2:8" ht="12.75">
      <c r="B392" s="5"/>
      <c r="C392" s="5"/>
      <c r="D392" s="5"/>
      <c r="E392" s="5"/>
      <c r="F392" s="5"/>
      <c r="G392" s="5"/>
      <c r="H392" s="5"/>
    </row>
    <row r="393" spans="2:8" ht="12.75">
      <c r="B393" s="5"/>
      <c r="C393" s="5"/>
      <c r="D393" s="5"/>
      <c r="E393" s="5"/>
      <c r="F393" s="5"/>
      <c r="G393" s="5"/>
      <c r="H393" s="5"/>
    </row>
    <row r="394" spans="2:8" ht="12.75">
      <c r="B394" s="5"/>
      <c r="C394" s="5"/>
      <c r="D394" s="5"/>
      <c r="E394" s="5"/>
      <c r="F394" s="5"/>
      <c r="G394" s="5"/>
      <c r="H394" s="5"/>
    </row>
    <row r="395" spans="2:8" ht="12.75">
      <c r="B395" s="5"/>
      <c r="C395" s="5"/>
      <c r="D395" s="5"/>
      <c r="E395" s="5"/>
      <c r="F395" s="5"/>
      <c r="G395" s="5"/>
      <c r="H395" s="5"/>
    </row>
    <row r="396" spans="2:8" ht="12.75">
      <c r="B396" s="5"/>
      <c r="C396" s="5"/>
      <c r="D396" s="5"/>
      <c r="E396" s="5"/>
      <c r="F396" s="5"/>
      <c r="G396" s="5"/>
      <c r="H396" s="5"/>
    </row>
    <row r="397" spans="2:8" ht="12.75">
      <c r="B397" s="5"/>
      <c r="C397" s="5"/>
      <c r="D397" s="5"/>
      <c r="E397" s="5"/>
      <c r="F397" s="5"/>
      <c r="G397" s="5"/>
      <c r="H397" s="5"/>
    </row>
    <row r="398" spans="2:8" ht="12.75">
      <c r="B398" s="5"/>
      <c r="C398" s="5"/>
      <c r="D398" s="5"/>
      <c r="E398" s="5"/>
      <c r="F398" s="5"/>
      <c r="G398" s="5"/>
      <c r="H398" s="5"/>
    </row>
    <row r="399" spans="2:8" ht="12.75">
      <c r="B399" s="5"/>
      <c r="C399" s="5"/>
      <c r="D399" s="5"/>
      <c r="E399" s="5"/>
      <c r="F399" s="5"/>
      <c r="G399" s="5"/>
      <c r="H399" s="5"/>
    </row>
    <row r="400" spans="2:8" ht="12.75">
      <c r="B400" s="5"/>
      <c r="C400" s="5"/>
      <c r="D400" s="5"/>
      <c r="E400" s="5"/>
      <c r="F400" s="5"/>
      <c r="G400" s="5"/>
      <c r="H400" s="5"/>
    </row>
    <row r="401" spans="2:8" ht="12.75">
      <c r="B401" s="5"/>
      <c r="C401" s="5"/>
      <c r="D401" s="5"/>
      <c r="E401" s="5"/>
      <c r="F401" s="5"/>
      <c r="G401" s="5"/>
      <c r="H401" s="5"/>
    </row>
    <row r="402" spans="2:8" ht="12.75">
      <c r="B402" s="5"/>
      <c r="C402" s="5"/>
      <c r="D402" s="5"/>
      <c r="E402" s="5"/>
      <c r="F402" s="5"/>
      <c r="G402" s="5"/>
      <c r="H402" s="5"/>
    </row>
    <row r="403" spans="2:8" ht="12.75">
      <c r="B403" s="5"/>
      <c r="C403" s="5"/>
      <c r="D403" s="5"/>
      <c r="E403" s="5"/>
      <c r="F403" s="5"/>
      <c r="G403" s="5"/>
      <c r="H403" s="5"/>
    </row>
    <row r="404" spans="2:8" ht="12.75">
      <c r="B404" s="5"/>
      <c r="C404" s="5"/>
      <c r="D404" s="5"/>
      <c r="E404" s="5"/>
      <c r="F404" s="5"/>
      <c r="G404" s="5"/>
      <c r="H404" s="5"/>
    </row>
    <row r="405" spans="2:8" ht="12.75">
      <c r="B405" s="5"/>
      <c r="C405" s="5"/>
      <c r="D405" s="5"/>
      <c r="E405" s="5"/>
      <c r="F405" s="5"/>
      <c r="G405" s="5"/>
      <c r="H405" s="5"/>
    </row>
    <row r="406" spans="2:8" ht="12.75">
      <c r="B406" s="5"/>
      <c r="C406" s="5"/>
      <c r="D406" s="5"/>
      <c r="E406" s="5"/>
      <c r="F406" s="5"/>
      <c r="G406" s="5"/>
      <c r="H406" s="5"/>
    </row>
    <row r="407" spans="2:8" ht="12.75">
      <c r="B407" s="5"/>
      <c r="C407" s="5"/>
      <c r="D407" s="5"/>
      <c r="E407" s="5"/>
      <c r="F407" s="5"/>
      <c r="G407" s="5"/>
      <c r="H407" s="5"/>
    </row>
    <row r="408" spans="2:8" ht="12.75">
      <c r="B408" s="5"/>
      <c r="C408" s="5"/>
      <c r="D408" s="5"/>
      <c r="E408" s="5"/>
      <c r="F408" s="5"/>
      <c r="G408" s="5"/>
      <c r="H408" s="5"/>
    </row>
    <row r="409" spans="2:8" ht="12.75">
      <c r="B409" s="5"/>
      <c r="C409" s="5"/>
      <c r="D409" s="5"/>
      <c r="E409" s="5"/>
      <c r="F409" s="5"/>
      <c r="G409" s="5"/>
      <c r="H409" s="5"/>
    </row>
    <row r="410" spans="2:8" ht="12.75">
      <c r="B410" s="5"/>
      <c r="C410" s="5"/>
      <c r="D410" s="5"/>
      <c r="E410" s="5"/>
      <c r="F410" s="5"/>
      <c r="G410" s="5"/>
      <c r="H410" s="5"/>
    </row>
    <row r="411" spans="2:8" ht="12.75">
      <c r="B411" s="5"/>
      <c r="C411" s="5"/>
      <c r="D411" s="5"/>
      <c r="E411" s="5"/>
      <c r="F411" s="5"/>
      <c r="G411" s="5"/>
      <c r="H411" s="5"/>
    </row>
    <row r="412" spans="2:8" ht="12.75">
      <c r="B412" s="5"/>
      <c r="C412" s="5"/>
      <c r="D412" s="5"/>
      <c r="E412" s="5"/>
      <c r="F412" s="5"/>
      <c r="G412" s="5"/>
      <c r="H412" s="5"/>
    </row>
    <row r="413" spans="2:8" ht="12.75">
      <c r="B413" s="5"/>
      <c r="C413" s="5"/>
      <c r="D413" s="5"/>
      <c r="E413" s="5"/>
      <c r="F413" s="5"/>
      <c r="G413" s="5"/>
      <c r="H413" s="5"/>
    </row>
    <row r="414" spans="2:8" ht="12.75">
      <c r="B414" s="5"/>
      <c r="C414" s="5"/>
      <c r="D414" s="5"/>
      <c r="E414" s="5"/>
      <c r="F414" s="5"/>
      <c r="G414" s="5"/>
      <c r="H414" s="5"/>
    </row>
    <row r="415" spans="2:8" ht="12.75">
      <c r="B415" s="5"/>
      <c r="C415" s="5"/>
      <c r="D415" s="5"/>
      <c r="E415" s="5"/>
      <c r="F415" s="5"/>
      <c r="G415" s="5"/>
      <c r="H415" s="5"/>
    </row>
    <row r="416" spans="2:8" ht="12.75">
      <c r="B416" s="5"/>
      <c r="C416" s="5"/>
      <c r="D416" s="5"/>
      <c r="E416" s="5"/>
      <c r="F416" s="5"/>
      <c r="G416" s="5"/>
      <c r="H416" s="5"/>
    </row>
    <row r="417" spans="2:8" ht="12.75">
      <c r="B417" s="5"/>
      <c r="C417" s="5"/>
      <c r="D417" s="5"/>
      <c r="E417" s="5"/>
      <c r="F417" s="5"/>
      <c r="G417" s="5"/>
      <c r="H417" s="5"/>
    </row>
    <row r="418" spans="2:8" ht="12.75">
      <c r="B418" s="5"/>
      <c r="C418" s="5"/>
      <c r="D418" s="5"/>
      <c r="E418" s="5"/>
      <c r="F418" s="5"/>
      <c r="G418" s="5"/>
      <c r="H418" s="5"/>
    </row>
    <row r="419" spans="2:8" ht="12.75">
      <c r="B419" s="5"/>
      <c r="C419" s="5"/>
      <c r="D419" s="5"/>
      <c r="E419" s="5"/>
      <c r="F419" s="5"/>
      <c r="G419" s="5"/>
      <c r="H419" s="5"/>
    </row>
    <row r="420" spans="2:8" ht="12.75">
      <c r="B420" s="5"/>
      <c r="C420" s="5"/>
      <c r="D420" s="5"/>
      <c r="E420" s="5"/>
      <c r="F420" s="5"/>
      <c r="G420" s="5"/>
      <c r="H420" s="5"/>
    </row>
    <row r="421" spans="2:8" ht="12.75">
      <c r="B421" s="5"/>
      <c r="C421" s="5"/>
      <c r="D421" s="5"/>
      <c r="E421" s="5"/>
      <c r="F421" s="5"/>
      <c r="G421" s="5"/>
      <c r="H421" s="5"/>
    </row>
    <row r="422" spans="2:8" ht="12.75">
      <c r="B422" s="5"/>
      <c r="C422" s="5"/>
      <c r="D422" s="5"/>
      <c r="E422" s="5"/>
      <c r="F422" s="5"/>
      <c r="G422" s="5"/>
      <c r="H422" s="5"/>
    </row>
    <row r="423" spans="2:8" ht="12.75">
      <c r="B423" s="5"/>
      <c r="C423" s="5"/>
      <c r="D423" s="5"/>
      <c r="E423" s="5"/>
      <c r="F423" s="5"/>
      <c r="G423" s="5"/>
      <c r="H423" s="5"/>
    </row>
    <row r="424" spans="2:8" ht="12.75">
      <c r="B424" s="5"/>
      <c r="C424" s="5"/>
      <c r="D424" s="5"/>
      <c r="E424" s="5"/>
      <c r="F424" s="5"/>
      <c r="G424" s="5"/>
      <c r="H424" s="5"/>
    </row>
    <row r="425" spans="2:8" ht="12.75">
      <c r="B425" s="5"/>
      <c r="C425" s="5"/>
      <c r="D425" s="5"/>
      <c r="E425" s="5"/>
      <c r="F425" s="5"/>
      <c r="G425" s="5"/>
      <c r="H425" s="5"/>
    </row>
    <row r="426" spans="2:8" ht="12.75">
      <c r="B426" s="5"/>
      <c r="C426" s="5"/>
      <c r="D426" s="5"/>
      <c r="E426" s="5"/>
      <c r="F426" s="5"/>
      <c r="G426" s="5"/>
      <c r="H426" s="5"/>
    </row>
    <row r="427" spans="2:8" ht="12.75">
      <c r="B427" s="5"/>
      <c r="C427" s="5"/>
      <c r="D427" s="5"/>
      <c r="E427" s="5"/>
      <c r="F427" s="5"/>
      <c r="G427" s="5"/>
      <c r="H427" s="5"/>
    </row>
    <row r="428" spans="2:8" ht="12.75">
      <c r="B428" s="5"/>
      <c r="C428" s="5"/>
      <c r="D428" s="5"/>
      <c r="E428" s="5"/>
      <c r="F428" s="5"/>
      <c r="G428" s="5"/>
      <c r="H428" s="5"/>
    </row>
    <row r="429" spans="2:8" ht="12.75">
      <c r="B429" s="5"/>
      <c r="C429" s="5"/>
      <c r="D429" s="5"/>
      <c r="E429" s="5"/>
      <c r="F429" s="5"/>
      <c r="G429" s="5"/>
      <c r="H429" s="5"/>
    </row>
    <row r="430" spans="2:8" ht="12.75">
      <c r="B430" s="5"/>
      <c r="C430" s="5"/>
      <c r="D430" s="5"/>
      <c r="E430" s="5"/>
      <c r="F430" s="5"/>
      <c r="G430" s="5"/>
      <c r="H430" s="5"/>
    </row>
    <row r="431" spans="2:8" ht="12.75">
      <c r="B431" s="5"/>
      <c r="C431" s="5"/>
      <c r="D431" s="5"/>
      <c r="E431" s="5"/>
      <c r="F431" s="5"/>
      <c r="G431" s="5"/>
      <c r="H431" s="5"/>
    </row>
    <row r="432" spans="2:8" ht="12.75">
      <c r="B432" s="5"/>
      <c r="C432" s="5"/>
      <c r="D432" s="5"/>
      <c r="E432" s="5"/>
      <c r="F432" s="5"/>
      <c r="G432" s="5"/>
      <c r="H432" s="5"/>
    </row>
    <row r="433" spans="2:8" ht="12.75">
      <c r="B433" s="5"/>
      <c r="C433" s="5"/>
      <c r="D433" s="5"/>
      <c r="E433" s="5"/>
      <c r="F433" s="5"/>
      <c r="G433" s="5"/>
      <c r="H433" s="5"/>
    </row>
    <row r="434" spans="2:8" ht="12.75">
      <c r="B434" s="5"/>
      <c r="C434" s="5"/>
      <c r="D434" s="5"/>
      <c r="E434" s="5"/>
      <c r="F434" s="5"/>
      <c r="G434" s="5"/>
      <c r="H434" s="5"/>
    </row>
    <row r="435" spans="2:8" ht="12.75">
      <c r="B435" s="5"/>
      <c r="C435" s="5"/>
      <c r="D435" s="5"/>
      <c r="E435" s="5"/>
      <c r="F435" s="5"/>
      <c r="G435" s="5"/>
      <c r="H435" s="5"/>
    </row>
    <row r="436" spans="2:8" ht="12.75">
      <c r="B436" s="5"/>
      <c r="C436" s="5"/>
      <c r="D436" s="5"/>
      <c r="E436" s="5"/>
      <c r="F436" s="5"/>
      <c r="G436" s="5"/>
      <c r="H436" s="5"/>
    </row>
    <row r="437" spans="2:8" ht="12.75">
      <c r="B437" s="5"/>
      <c r="C437" s="5"/>
      <c r="D437" s="5"/>
      <c r="E437" s="5"/>
      <c r="F437" s="5"/>
      <c r="G437" s="5"/>
      <c r="H437" s="5"/>
    </row>
    <row r="438" spans="2:8" ht="12.75">
      <c r="B438" s="5"/>
      <c r="C438" s="5"/>
      <c r="D438" s="5"/>
      <c r="E438" s="5"/>
      <c r="F438" s="5"/>
      <c r="G438" s="5"/>
      <c r="H438" s="5"/>
    </row>
    <row r="439" spans="2:8" ht="12.75">
      <c r="B439" s="5"/>
      <c r="C439" s="5"/>
      <c r="D439" s="5"/>
      <c r="E439" s="5"/>
      <c r="F439" s="5"/>
      <c r="G439" s="5"/>
      <c r="H439" s="5"/>
    </row>
    <row r="440" spans="2:8" ht="12.75">
      <c r="B440" s="5"/>
      <c r="C440" s="5"/>
      <c r="D440" s="5"/>
      <c r="E440" s="5"/>
      <c r="F440" s="5"/>
      <c r="G440" s="5"/>
      <c r="H440" s="5"/>
    </row>
    <row r="441" spans="2:8" ht="12.75">
      <c r="B441" s="5"/>
      <c r="C441" s="5"/>
      <c r="D441" s="5"/>
      <c r="E441" s="5"/>
      <c r="F441" s="5"/>
      <c r="G441" s="5"/>
      <c r="H441" s="5"/>
    </row>
    <row r="442" spans="2:8" ht="12.75">
      <c r="B442" s="5"/>
      <c r="C442" s="5"/>
      <c r="D442" s="5"/>
      <c r="E442" s="5"/>
      <c r="F442" s="5"/>
      <c r="G442" s="5"/>
      <c r="H442" s="5"/>
    </row>
  </sheetData>
  <mergeCells count="2">
    <mergeCell ref="H2:I2"/>
    <mergeCell ref="B3:D3"/>
  </mergeCells>
  <printOptions/>
  <pageMargins left="0.47" right="0.51" top="0.53" bottom="0.6" header="0.4921259845" footer="0.4921259845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31" sqref="B31"/>
    </sheetView>
  </sheetViews>
  <sheetFormatPr defaultColWidth="9.00390625" defaultRowHeight="12.75"/>
  <cols>
    <col min="1" max="1" width="30.25390625" style="0" customWidth="1"/>
    <col min="2" max="2" width="12.375" style="0" customWidth="1"/>
    <col min="3" max="3" width="12.125" style="0" customWidth="1"/>
    <col min="4" max="4" width="12.375" style="0" customWidth="1"/>
    <col min="5" max="6" width="12.25390625" style="0" customWidth="1"/>
    <col min="7" max="7" width="12.125" style="0" customWidth="1"/>
  </cols>
  <sheetData>
    <row r="1" ht="12.75">
      <c r="A1" t="s">
        <v>174</v>
      </c>
    </row>
    <row r="2" ht="12.75">
      <c r="G2" t="s">
        <v>175</v>
      </c>
    </row>
    <row r="5" spans="2:6" ht="15">
      <c r="B5" s="956" t="s">
        <v>176</v>
      </c>
      <c r="C5" s="201"/>
      <c r="D5" s="201"/>
      <c r="E5" s="201"/>
      <c r="F5" s="201"/>
    </row>
    <row r="7" ht="13.5" thickBot="1">
      <c r="G7" t="s">
        <v>177</v>
      </c>
    </row>
    <row r="8" spans="1:7" ht="13.5" thickBot="1">
      <c r="A8" s="957"/>
      <c r="B8" s="958"/>
      <c r="C8" s="959" t="s">
        <v>178</v>
      </c>
      <c r="D8" s="960"/>
      <c r="E8" s="958"/>
      <c r="F8" s="959" t="s">
        <v>212</v>
      </c>
      <c r="G8" s="960"/>
    </row>
    <row r="9" spans="1:7" ht="32.25" customHeight="1" thickBot="1">
      <c r="A9" s="961" t="s">
        <v>179</v>
      </c>
      <c r="B9" s="962" t="s">
        <v>180</v>
      </c>
      <c r="C9" s="962" t="s">
        <v>181</v>
      </c>
      <c r="D9" s="963" t="s">
        <v>182</v>
      </c>
      <c r="E9" s="962" t="s">
        <v>180</v>
      </c>
      <c r="F9" s="962" t="s">
        <v>181</v>
      </c>
      <c r="G9" s="964" t="s">
        <v>182</v>
      </c>
    </row>
    <row r="10" spans="1:7" ht="13.5" thickBot="1">
      <c r="A10" s="965"/>
      <c r="B10" s="966">
        <v>1</v>
      </c>
      <c r="C10" s="966">
        <v>2</v>
      </c>
      <c r="D10" s="966" t="s">
        <v>183</v>
      </c>
      <c r="E10" s="966">
        <v>4</v>
      </c>
      <c r="F10" s="966">
        <v>5</v>
      </c>
      <c r="G10" s="966" t="s">
        <v>184</v>
      </c>
    </row>
    <row r="11" spans="1:7" ht="13.5" thickBot="1">
      <c r="A11" s="967" t="s">
        <v>185</v>
      </c>
      <c r="B11" s="968">
        <v>7428.95</v>
      </c>
      <c r="C11" s="969">
        <v>6908.62</v>
      </c>
      <c r="D11" s="970">
        <v>-520.33</v>
      </c>
      <c r="E11" s="969">
        <v>59043.62</v>
      </c>
      <c r="F11" s="969">
        <v>24912.26</v>
      </c>
      <c r="G11" s="969">
        <v>-34131.36</v>
      </c>
    </row>
    <row r="12" spans="1:7" ht="13.5" thickBot="1">
      <c r="A12" s="967" t="s">
        <v>186</v>
      </c>
      <c r="B12" s="969">
        <v>7428.95</v>
      </c>
      <c r="C12" s="969">
        <v>6908.62</v>
      </c>
      <c r="D12" s="970">
        <v>-520.33</v>
      </c>
      <c r="E12" s="969">
        <v>59043.62</v>
      </c>
      <c r="F12" s="969">
        <v>24912.26</v>
      </c>
      <c r="G12" s="969">
        <v>-34131.36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kurfurstv</dc:creator>
  <cp:keywords/>
  <dc:description/>
  <cp:lastModifiedBy>System Service</cp:lastModifiedBy>
  <cp:lastPrinted>2010-03-05T07:45:07Z</cp:lastPrinted>
  <dcterms:created xsi:type="dcterms:W3CDTF">1998-08-20T11:36:41Z</dcterms:created>
  <dcterms:modified xsi:type="dcterms:W3CDTF">2010-09-21T06:09:07Z</dcterms:modified>
  <cp:category/>
  <cp:version/>
  <cp:contentType/>
  <cp:contentStatus/>
</cp:coreProperties>
</file>