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O:\61440\RRF_Vyzva-I_bila-mista\aktuální dok. Výzva RRF\"/>
    </mc:Choice>
  </mc:AlternateContent>
  <xr:revisionPtr revIDLastSave="0" documentId="13_ncr:1_{0D7F7A30-16CE-4171-913B-9D967B2B7F88}" xr6:coauthVersionLast="36" xr6:coauthVersionMax="36" xr10:uidLastSave="{00000000-0000-0000-0000-000000000000}"/>
  <bookViews>
    <workbookView xWindow="0" yWindow="0" windowWidth="28800" windowHeight="11625" xr2:uid="{6BD51C8C-1BF4-456C-90EE-00062AC0E338}"/>
  </bookViews>
  <sheets>
    <sheet name="finanční analýza" sheetId="1" r:id="rId1"/>
    <sheet name="skrýt" sheetId="4" state="hidden" r:id="rId2"/>
  </sheet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0" i="1" l="1"/>
  <c r="P20" i="1"/>
  <c r="Q19" i="1"/>
  <c r="P19" i="1"/>
  <c r="Q18" i="1"/>
  <c r="Q17" i="1"/>
  <c r="S29" i="1" l="1"/>
  <c r="R29" i="1"/>
  <c r="Q29" i="1"/>
  <c r="P29" i="1"/>
  <c r="O29" i="1"/>
  <c r="D39" i="1"/>
  <c r="H34" i="1" s="1"/>
  <c r="C39" i="1"/>
  <c r="G34" i="1" s="1"/>
  <c r="G37" i="1"/>
  <c r="G42" i="1" s="1"/>
  <c r="H36" i="1"/>
  <c r="G36" i="1"/>
  <c r="D36" i="1"/>
  <c r="C36" i="1"/>
  <c r="H31" i="1"/>
  <c r="G31" i="1"/>
  <c r="H30" i="1"/>
  <c r="H41" i="1" s="1"/>
  <c r="G30" i="1"/>
  <c r="G41" i="1" s="1"/>
  <c r="D30" i="1"/>
  <c r="H25" i="1" s="1"/>
  <c r="H40" i="1" s="1"/>
  <c r="C30" i="1"/>
  <c r="G25" i="1" s="1"/>
  <c r="G40" i="1" s="1"/>
  <c r="H26" i="1"/>
  <c r="G26" i="1"/>
  <c r="H24" i="1"/>
  <c r="G24" i="1"/>
  <c r="D24" i="1"/>
  <c r="H22" i="1" s="1"/>
  <c r="C24" i="1"/>
  <c r="G23" i="1" s="1"/>
  <c r="H21" i="1"/>
  <c r="G21" i="1"/>
  <c r="D18" i="1"/>
  <c r="H37" i="1" s="1"/>
  <c r="H42" i="1" s="1"/>
  <c r="G22" i="1" l="1"/>
  <c r="H23" i="1"/>
  <c r="H28" i="1"/>
  <c r="H44" i="1"/>
  <c r="G45" i="1" s="1"/>
  <c r="G28" i="1"/>
  <c r="G35" i="1"/>
  <c r="C43" i="1"/>
  <c r="G33" i="1" s="1"/>
  <c r="H35" i="1"/>
  <c r="D43" i="1"/>
  <c r="H33" i="1" s="1"/>
  <c r="G27" i="1"/>
  <c r="G29" i="1"/>
  <c r="G32" i="1"/>
  <c r="H27" i="1"/>
  <c r="H29" i="1"/>
  <c r="H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Pustaj Marek</author>
  </authors>
  <commentList>
    <comment ref="B18" authorId="0" shapeId="0" xr:uid="{D342B4F8-D410-4403-8AD9-61958067B3BF}">
      <text>
        <r>
          <rPr>
            <sz val="9"/>
            <color indexed="81"/>
            <rFont val="Tahoma"/>
            <family val="2"/>
            <charset val="238"/>
          </rPr>
          <t>Vyplňujte stejně jako všechny ostatní data v tisících Kč.</t>
        </r>
      </text>
    </comment>
    <comment ref="C21" authorId="0" shapeId="0" xr:uid="{A6F0F6EA-D1C8-4FE8-8A76-6C3965A6243A}">
      <text>
        <r>
          <rPr>
            <sz val="9"/>
            <color indexed="81"/>
            <rFont val="Tahoma"/>
            <family val="2"/>
            <charset val="238"/>
          </rPr>
          <t>Vyplňujte dle posledních uzavřených výkazů ze sloupce minulé období.
Např. rok 2018 se vyplní z výkazů za rok 2019 sloupce minulé období.</t>
        </r>
      </text>
    </comment>
    <comment ref="B41" authorId="0" shapeId="0" xr:uid="{7D8B5658-CB1C-41C2-8108-2A3D3C8843A5}">
      <text>
        <r>
          <rPr>
            <sz val="9"/>
            <color indexed="81"/>
            <rFont val="Tahoma"/>
            <family val="2"/>
            <charset val="238"/>
          </rPr>
          <t>Znaménko uveďte dle dodaných výkazů.</t>
        </r>
      </text>
    </comment>
  </commentList>
</comments>
</file>

<file path=xl/sharedStrings.xml><?xml version="1.0" encoding="utf-8"?>
<sst xmlns="http://schemas.openxmlformats.org/spreadsheetml/2006/main" count="118" uniqueCount="112">
  <si>
    <t>Název společnosti</t>
  </si>
  <si>
    <t>IČ</t>
  </si>
  <si>
    <t>Požadovaná dotace</t>
  </si>
  <si>
    <t>Datum podání posledního daňového přiznání na FÚ</t>
  </si>
  <si>
    <t>ROZVAHA</t>
  </si>
  <si>
    <t>Aktiva</t>
  </si>
  <si>
    <t>Likvidita celková</t>
  </si>
  <si>
    <t>Dlouhodobý majetek</t>
  </si>
  <si>
    <t>Likvidita běžná</t>
  </si>
  <si>
    <t>Oběžná aktiva</t>
  </si>
  <si>
    <t>Likvidita rychlá</t>
  </si>
  <si>
    <t>Zásoby</t>
  </si>
  <si>
    <t>Celková zadluženost v %</t>
  </si>
  <si>
    <t>Dlouhodobé pohledávky</t>
  </si>
  <si>
    <t>Úrokové krytí</t>
  </si>
  <si>
    <t>Krátkodobé pohledávky</t>
  </si>
  <si>
    <t>Doba obratu kr. pohledávek</t>
  </si>
  <si>
    <t>Krátkodobý finanční majetek</t>
  </si>
  <si>
    <t>Doba obratu zásob</t>
  </si>
  <si>
    <t>Peněžní prostředky</t>
  </si>
  <si>
    <t>Doba obratu kr. závazků</t>
  </si>
  <si>
    <t>Pasiva</t>
  </si>
  <si>
    <t>ROA</t>
  </si>
  <si>
    <t>Vlastní kapitál</t>
  </si>
  <si>
    <t>ROE</t>
  </si>
  <si>
    <t>Dlouhodobé závazky</t>
  </si>
  <si>
    <t>ROS</t>
  </si>
  <si>
    <t>Krátkodobé závazky</t>
  </si>
  <si>
    <t>Osobní náklady % PH</t>
  </si>
  <si>
    <t>Pohledávky po splatnosti (doplň. údaje) (delší jak 180 dnů)</t>
  </si>
  <si>
    <t>Doba obratu aktiv</t>
  </si>
  <si>
    <t>Leverage</t>
  </si>
  <si>
    <t>VZZ</t>
  </si>
  <si>
    <t>Stálá aktiva v % dlouhodobých pasiv</t>
  </si>
  <si>
    <t>Tržby z prodeje výrobků a služeb</t>
  </si>
  <si>
    <t>Dotace/Aktiva</t>
  </si>
  <si>
    <t>Tržby za prodej zboží</t>
  </si>
  <si>
    <t>Suma tržeb</t>
  </si>
  <si>
    <t>Hodnocení</t>
  </si>
  <si>
    <t>Výkonová spotřeba</t>
  </si>
  <si>
    <t>Zadluženost</t>
  </si>
  <si>
    <t>Změna stavu zásob vlastní činnosti (+/-)</t>
  </si>
  <si>
    <t>Aktivace (-)</t>
  </si>
  <si>
    <t>Přidaná hodnota</t>
  </si>
  <si>
    <t>Osobní náklady</t>
  </si>
  <si>
    <t>Výsledek</t>
  </si>
  <si>
    <t>Ostatní provozní výnosy</t>
  </si>
  <si>
    <t>Nákladové úroky a podobné náklady</t>
  </si>
  <si>
    <t>Poznámka:</t>
  </si>
  <si>
    <t>Výsledek hospodaření před zdaněním (EBT)</t>
  </si>
  <si>
    <t>Výsledek hospodaření za účetní období (EAT)</t>
  </si>
  <si>
    <t>Formulář finanční analýzy žadatele pro posouzení podniku v obtížích (případně obchodní skupiny, které je podnik součástí)</t>
  </si>
  <si>
    <t>Je žadatel MSP?</t>
  </si>
  <si>
    <t>Doba existence (ve dnech)</t>
  </si>
  <si>
    <t>Právní forma</t>
  </si>
  <si>
    <t>Úpadkové řízení</t>
  </si>
  <si>
    <t>Podpora na záchranu</t>
  </si>
  <si>
    <t>Splnění podmínek jednotlivých bodů:</t>
  </si>
  <si>
    <t xml:space="preserve">červená </t>
  </si>
  <si>
    <t>žadatel splňuje podmínku podniku v obtížích</t>
  </si>
  <si>
    <t xml:space="preserve">zelená </t>
  </si>
  <si>
    <t>žadatel nesplňuje podmínku podniku v obtížích</t>
  </si>
  <si>
    <t>a)</t>
  </si>
  <si>
    <t>b)</t>
  </si>
  <si>
    <t>c)</t>
  </si>
  <si>
    <t>d)</t>
  </si>
  <si>
    <t>e)</t>
  </si>
  <si>
    <t>Údaje vyplňte v tisících Kč</t>
  </si>
  <si>
    <t>Datum vzniku a zápisu (podle OR)</t>
  </si>
  <si>
    <t>ve formátu DD.MM.RRRR</t>
  </si>
  <si>
    <t>ano</t>
  </si>
  <si>
    <t>ne</t>
  </si>
  <si>
    <t>a.s.</t>
  </si>
  <si>
    <t>s.r.o.</t>
  </si>
  <si>
    <t>v.o.s.</t>
  </si>
  <si>
    <t>k.s.</t>
  </si>
  <si>
    <t>jiná</t>
  </si>
  <si>
    <t>min. rok</t>
  </si>
  <si>
    <t>akt. rok</t>
  </si>
  <si>
    <t>větší než VK</t>
  </si>
  <si>
    <t>e1)</t>
  </si>
  <si>
    <t>větší než 7,5</t>
  </si>
  <si>
    <t>e2)</t>
  </si>
  <si>
    <t>menší než 1</t>
  </si>
  <si>
    <t>A) V případě společnosti s ručením omezeným (která není malým nebo středním podnikem, jenž existuje po dobu kratší tří let, nebo – pro účely způsobilosti pro rizikové financování – která není malým nebo středním podnikem do sedmi let od jeho prvního komerčního prodeje, jenž je na základě hloubkové kontroly provedené vybraným finančním zprostředkovatelem způsobilý pro investice v oblasti rizikového financování), kde v důsledku kumulace ztrát došlo ke ztrátě více než poloviny upsaného základního kapitálu. Tento případ nastává, když je výsledek odečtení kumulovaných ztrát od rezerv (a všech dalších prvků, jež se obecně považují za kapitál společnosti) negativní a svou výší překračuje polovinu upsaného základního kapitálu. Pro účely tohoto ustanovení se za „společnost s ručením omezeným“ považují zejména formy podniků uvedené v příloze I směrnice 2013/34/EU a „základní kapitál“ zahrnuje případně jakékoli emisní ážio. </t>
  </si>
  <si>
    <t>Toto kritérium se vztahuje na takové právní formy společností, v nichž je ručení společníků za závazky společnosti omezené a společnost vytváří základní kapitál. Zejména tedy na společnosti s ručením omezením a akciové společnosti, ale také na družstva, evropské společnosti, evropské družstevní společnosti, případně jakékoli jiné právní formy s omezenou formou ručení společníků (resp. osob v obdobném postavení). Kumulované ztráty zahrnují jak neuhrazené ztráty z minulých let, tak ztrátu v běžném období. Protože kumulované ztráty[1] jsou zahrnuty ve vlastním kapitálu podniku, jde podle tohoto kritéria o podnik v obtížích, pokud: </t>
  </si>
  <si>
    <t>Vlastní kapitál (zahrnující kumulované ztráty) &lt; ½ základního kapitálu</t>
  </si>
  <si>
    <t>V rámci posouzení se pracuje s údaji poslední uzavřené účetní závěrky. V účetním vyjádření se porovnávají následující stavy rozvahových položek pasiv: </t>
  </si>
  <si>
    <t>(A.I + A.II. + A.III. + A.IV. + A.V. + A.VI.) &lt; (A.I + A.II.1) / 2  </t>
  </si>
  <si>
    <t>B) V případě společnosti, v níž alespoň někteří společníci plně ručí za závazky společnosti (která není malým nebo středním podnikem, jenž existuje po dobu kratší tří let, nebo – pro účely způsobilosti pro rizikové financování – která není malým nebo středním podnikem do sedmi let od jeho prvního komerčního prodeje, jenž je na základě hloubkové kontroly provedené vybraným finančním zprostředkovatelem způsobilý pro investice v oblasti rizikového financování), kde v důsledku kumulace ztrát došlo keztrátě více než poloviny jejího kapitálu zaznamenaného v účetnictví této společnosti. Pro účely tohoto ustanovení se za „společnost, v níž alespoň někteří společníci plně ručí za závazky společnosti“ považují zejména formy podniků uvedené v příloze II směrnice 2013/34/EU. </t>
  </si>
  <si>
    <t>Toto kritérium se vztahuje na právní formy, které netvoří základní kapitál a v nichž některý společník plně ručí za závazky. Zejména jde o veřejnou obchodní společnost a komanditní společnost. Dle výkladů EK by se však toto kritérium mělo dotýkat i další právních forem podniků, v nichž dle národního práva/stanov dochází k plnému ručení společníků (zřizovatelů/členů statutárního orgánu) za závazky a zároveň tyto podniky disponují vlastním kapitálem, účtují o zisku a ztrátě a jsou schopny předložit věrohodné účetní údaje. Může jít zejm. o různé typy neziskových organizací. Podle tohoto kritéria jde o podnik v obtížích, pokud: </t>
  </si>
  <si>
    <t>Kumulované ztráty &gt; ½ Vlastního kapitálu nezahrnujícího kumulované ztráty </t>
  </si>
  <si>
    <t>Stejně jako u kritéria A) se kumulovanými ztrátami rozumí jak neuhrazené ztráty z minulých let, tak ztráta vzniklá v běžném období a vyhodnocení se provádí z údajů poslední uzavřené účetní závěrky (případně jiných dostupných účetních údajů žadatele). Podnik v obtížích lze tedy podle tohoto kritéria identifikovat podle záporných výsledků hospodaření (z běžného období i z minulých let), přičemž se porovnávají následující položky rozvahy: </t>
  </si>
  <si>
    <t>Výsledek hospodaření celkem* &gt; (Vlastní kapitál – Výsledek hospodaření celkem*) / 2 </t>
  </si>
  <si>
    <t>* Absolutní hodnota záporného výsledku součtu položek výsledek hospodaření běžného období a výsledek hospodaření minulých let, popř. také výsledek hospodaření ve schvalovacím řízení nebo jiný výsledek hospodaření (záleží na struktuře rozvahy). Je zřejmé, že pokud je celkový výsledek hospodaření kladný, nejedná se podle tohoto kritéria o podnik v obtížích. </t>
  </si>
  <si>
    <t>Kritéria A) a B) se nepřezkoumávají u MSP existujících méně než 3 roky (v případě podpory rizikového financování dle čl. 21 GBER méně než 7 let za uvedených podmínek). </t>
  </si>
  <si>
    <t>C) Jestliže vůči podniku bylo zahájeno kolektivní úpadkové řízení nebo tento podnik splňuje kritéria vnitrostátního práva pro zahájení kolektivního úpadkového řízení na žádost svých věřitelů. </t>
  </si>
  <si>
    <t>K naplnění tohoto kritéria dochází, pokud bylo vůči podniku zahájeno insolvenční řízení nebo (což je pro naplnění kritéria dostačující) toliko splňuje podmínky pro zahájení tohoto řízení, tzn. je v úpadku či v ohrožení úpadkem podle zákona č. 182/2006 Sb. o úpadku a způsobech jeho řešení (insolvenční zákon), v platném znění. </t>
  </si>
  <si>
    <t>D) Jestliže podnik obdržel podporu na záchranu a zatím nesplatil půjčku nebo neukončil záruku nebo jestliže obdržel podporu na restrukturalizaci a stále se na něj uplatňuje plán restrukturalizace. </t>
  </si>
  <si>
    <t>Dle informací Úřadu v tuto chvíli není v ČR subjekt, kterému orgány ČR poskytly veřejnou podporu na záchranu nebo restrukturalizaci, která byla předmětem rozhodnutí Komise, u nějž by bylo naplněno toto kritérium. </t>
  </si>
  <si>
    <t>E) V případě podniku, který není malým nebo středním podnikem, kde v uplynulých dvou letech:</t>
  </si>
  <si>
    <t>1) účetní poměr dluhu společnosti k vlastnímu kapitálu je vyšší než 7,5 a</t>
  </si>
  <si>
    <t>2) poměr úrokového krytí hospodářského výsledku společnosti před úroky, zdaněním a odpisy (EBITDA) je nižší než 1,0. </t>
  </si>
  <si>
    <t>Podle tohoto (dvoj-)kritéria jde o podnik v obtížích, pokud obě následující podmínky platí zároveň, a to v každém ze dvou posledních uzavřených účetních období. Kritérium se nepřezkoumává u MSP. </t>
  </si>
  <si>
    <t>1) Cizí zdroje / Vlastní kapitál &gt; 7,5</t>
  </si>
  <si>
    <t>Jde o výpočet Debt-to-Equity ratio. Cizí zdroje představují účetní hodnotu dlouhodobých a krátkodobých závazků; </t>
  </si>
  <si>
    <t>2) EBITDA / nákladové úroky &lt; 1,0</t>
  </si>
  <si>
    <t>Jde o výpočet EBITDA-to-Interest coverage ratio. EBITDA zahrnuje zisk před zdaněním, odpisy a nákladové úroky. </t>
  </si>
  <si>
    <t>Kritéria podniku v obtížích</t>
  </si>
  <si>
    <t>Čestně prohlašuji, že veškeré vyplněné údaje odpovídají skutečnosti a jsou v souladu s finančními výkazy žadatele.</t>
  </si>
  <si>
    <t>Čestně prohlašuji, že jsou vyplněné údaje za poslední dvě zdaňovací období, tedy za období, za které bylo podáno daňové přiznání na FÚ.</t>
  </si>
  <si>
    <t>Provádění neoprávněných zásahů v dokumentu a zkreslení údajů pro účely ekonomického hodnocení může být posouzeno podle § 212 odst. 1 zákona č. 40/2009 Sb., trestní zákoník jako dotační podvod.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</si>
</sst>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b/>
      <sz val="11"/>
      <color theme="1"/>
      <name val="Calibri"/>
      <family val="2"/>
      <charset val="238"/>
      <scheme val="minor"/>
    </font>
    <font>
      <b/>
      <sz val="11"/>
      <color indexed="8"/>
      <name val="Calibri"/>
      <family val="2"/>
      <charset val="238"/>
    </font>
    <font>
      <sz val="11"/>
      <color theme="0"/>
      <name val="Calibri"/>
      <family val="2"/>
      <charset val="238"/>
    </font>
    <font>
      <sz val="11"/>
      <color indexed="23"/>
      <name val="Calibri"/>
      <family val="2"/>
      <charset val="238"/>
    </font>
    <font>
      <sz val="11"/>
      <name val="Calibri"/>
      <family val="2"/>
      <charset val="238"/>
    </font>
    <font>
      <sz val="11"/>
      <color indexed="8"/>
      <name val="Calibri"/>
      <family val="2"/>
      <charset val="238"/>
    </font>
    <font>
      <sz val="9"/>
      <color indexed="81"/>
      <name val="Tahoma"/>
      <family val="2"/>
      <charset val="238"/>
    </font>
    <font>
      <b/>
      <u/>
      <sz val="14"/>
      <color theme="1"/>
      <name val="Calibri"/>
      <family val="2"/>
      <charset val="238"/>
      <scheme val="minor"/>
    </font>
    <font>
      <sz val="11"/>
      <name val="Calibri"/>
      <family val="2"/>
      <charset val="238"/>
      <scheme val="minor"/>
    </font>
    <font>
      <u/>
      <sz val="11"/>
      <name val="Calibri"/>
      <family val="2"/>
      <charset val="238"/>
      <scheme val="minor"/>
    </font>
    <font>
      <b/>
      <sz val="10"/>
      <color rgb="FFFF0000"/>
      <name val="Calibri"/>
      <family val="2"/>
      <charset val="238"/>
      <scheme val="minor"/>
    </font>
    <font>
      <i/>
      <sz val="11"/>
      <name val="Calibri"/>
      <family val="2"/>
      <charset val="238"/>
      <scheme val="minor"/>
    </font>
    <font>
      <sz val="10"/>
      <name val="Arial"/>
      <charset val="238"/>
    </font>
    <font>
      <sz val="11"/>
      <color rgb="FFFF0000"/>
      <name val="Calibri"/>
      <family val="2"/>
      <charset val="238"/>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0"/>
        <bgColor indexed="64"/>
      </patternFill>
    </fill>
  </fills>
  <borders count="3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3" fillId="0" borderId="0"/>
  </cellStyleXfs>
  <cellXfs count="129">
    <xf numFmtId="0" fontId="0" fillId="0" borderId="0" xfId="0"/>
    <xf numFmtId="0" fontId="2" fillId="2" borderId="1" xfId="0" applyFont="1" applyFill="1" applyBorder="1" applyAlignment="1">
      <alignment horizontal="left"/>
    </xf>
    <xf numFmtId="3" fontId="2" fillId="0" borderId="3" xfId="0" applyNumberFormat="1" applyFont="1" applyFill="1" applyBorder="1" applyAlignment="1" applyProtection="1">
      <alignment horizontal="right"/>
      <protection locked="0"/>
    </xf>
    <xf numFmtId="1" fontId="3" fillId="0" borderId="0" xfId="0" applyNumberFormat="1" applyFont="1" applyFill="1" applyBorder="1" applyAlignment="1">
      <alignment horizontal="center"/>
    </xf>
    <xf numFmtId="0" fontId="2" fillId="2" borderId="3" xfId="0" applyFont="1" applyFill="1" applyBorder="1" applyAlignment="1">
      <alignment horizontal="left"/>
    </xf>
    <xf numFmtId="0" fontId="2" fillId="0" borderId="2" xfId="0" applyNumberFormat="1" applyFont="1" applyFill="1" applyBorder="1" applyAlignment="1" applyProtection="1">
      <alignment horizontal="right"/>
      <protection locked="0"/>
    </xf>
    <xf numFmtId="0" fontId="2" fillId="2" borderId="1" xfId="0" applyFont="1" applyFill="1" applyBorder="1" applyAlignment="1">
      <alignment horizontal="center"/>
    </xf>
    <xf numFmtId="1" fontId="2" fillId="0" borderId="3" xfId="0" applyNumberFormat="1" applyFont="1" applyFill="1" applyBorder="1" applyAlignment="1" applyProtection="1">
      <alignment horizontal="center"/>
      <protection locked="0"/>
    </xf>
    <xf numFmtId="1" fontId="2" fillId="0" borderId="2" xfId="0" applyNumberFormat="1" applyFont="1" applyFill="1" applyBorder="1" applyAlignment="1" applyProtection="1">
      <alignment horizontal="center"/>
      <protection locked="0"/>
    </xf>
    <xf numFmtId="0" fontId="0" fillId="0" borderId="0" xfId="0" applyFill="1" applyProtection="1">
      <protection hidden="1"/>
    </xf>
    <xf numFmtId="0" fontId="2" fillId="3" borderId="1" xfId="0" applyFont="1" applyFill="1" applyBorder="1" applyAlignment="1" applyProtection="1">
      <alignment horizontal="center"/>
      <protection hidden="1"/>
    </xf>
    <xf numFmtId="0" fontId="2" fillId="3" borderId="3" xfId="0" applyFont="1" applyFill="1" applyBorder="1" applyAlignment="1" applyProtection="1">
      <alignment horizontal="center"/>
      <protection hidden="1"/>
    </xf>
    <xf numFmtId="0" fontId="1" fillId="2" borderId="4" xfId="0" applyFont="1" applyFill="1" applyBorder="1"/>
    <xf numFmtId="3" fontId="1" fillId="0" borderId="5" xfId="0" applyNumberFormat="1" applyFont="1" applyBorder="1" applyProtection="1">
      <protection locked="0"/>
    </xf>
    <xf numFmtId="3" fontId="1" fillId="0" borderId="6" xfId="0" applyNumberFormat="1" applyFont="1" applyBorder="1" applyProtection="1">
      <protection locked="0"/>
    </xf>
    <xf numFmtId="0" fontId="0" fillId="3" borderId="4" xfId="0" applyFill="1" applyBorder="1" applyProtection="1">
      <protection hidden="1"/>
    </xf>
    <xf numFmtId="4" fontId="0" fillId="3" borderId="4" xfId="0" applyNumberFormat="1" applyFill="1" applyBorder="1" applyAlignment="1" applyProtection="1">
      <alignment horizontal="right"/>
      <protection hidden="1"/>
    </xf>
    <xf numFmtId="4" fontId="0" fillId="3" borderId="5" xfId="0" applyNumberFormat="1" applyFill="1" applyBorder="1" applyAlignment="1" applyProtection="1">
      <alignment horizontal="right"/>
      <protection hidden="1"/>
    </xf>
    <xf numFmtId="0" fontId="0" fillId="2" borderId="7" xfId="0" applyFill="1" applyBorder="1"/>
    <xf numFmtId="3" fontId="0" fillId="0" borderId="8" xfId="0" applyNumberFormat="1" applyBorder="1" applyProtection="1">
      <protection locked="0"/>
    </xf>
    <xf numFmtId="3" fontId="0" fillId="0" borderId="9" xfId="0" applyNumberFormat="1" applyBorder="1" applyProtection="1">
      <protection locked="0"/>
    </xf>
    <xf numFmtId="0" fontId="0" fillId="3" borderId="7" xfId="0" applyFill="1" applyBorder="1" applyProtection="1">
      <protection hidden="1"/>
    </xf>
    <xf numFmtId="4" fontId="0" fillId="3" borderId="7" xfId="0" applyNumberFormat="1" applyFill="1" applyBorder="1" applyAlignment="1" applyProtection="1">
      <alignment horizontal="right"/>
      <protection hidden="1"/>
    </xf>
    <xf numFmtId="4" fontId="0" fillId="3" borderId="8" xfId="0" applyNumberFormat="1" applyFill="1" applyBorder="1" applyAlignment="1" applyProtection="1">
      <alignment horizontal="right"/>
      <protection hidden="1"/>
    </xf>
    <xf numFmtId="3" fontId="0" fillId="2" borderId="8" xfId="0" applyNumberFormat="1" applyFill="1" applyBorder="1"/>
    <xf numFmtId="0" fontId="0" fillId="3" borderId="10" xfId="0" applyFill="1" applyBorder="1" applyProtection="1">
      <protection hidden="1"/>
    </xf>
    <xf numFmtId="4" fontId="0" fillId="3" borderId="10" xfId="0" applyNumberFormat="1" applyFill="1" applyBorder="1" applyAlignment="1" applyProtection="1">
      <alignment horizontal="right"/>
      <protection hidden="1"/>
    </xf>
    <xf numFmtId="4" fontId="0" fillId="3" borderId="11" xfId="0" applyNumberFormat="1" applyFill="1" applyBorder="1" applyAlignment="1" applyProtection="1">
      <alignment horizontal="right"/>
      <protection hidden="1"/>
    </xf>
    <xf numFmtId="0" fontId="0" fillId="4" borderId="5" xfId="0" applyFill="1" applyBorder="1" applyProtection="1">
      <protection hidden="1"/>
    </xf>
    <xf numFmtId="4" fontId="0" fillId="4" borderId="5" xfId="0" applyNumberFormat="1" applyFill="1" applyBorder="1" applyAlignment="1" applyProtection="1">
      <alignment horizontal="right"/>
      <protection hidden="1"/>
    </xf>
    <xf numFmtId="0" fontId="0" fillId="3" borderId="11" xfId="0" applyFill="1" applyBorder="1" applyProtection="1">
      <protection hidden="1"/>
    </xf>
    <xf numFmtId="0" fontId="0" fillId="3" borderId="5" xfId="0" applyFill="1" applyBorder="1" applyProtection="1">
      <protection hidden="1"/>
    </xf>
    <xf numFmtId="4" fontId="0" fillId="3" borderId="6" xfId="0" applyNumberFormat="1" applyFill="1" applyBorder="1" applyAlignment="1" applyProtection="1">
      <alignment horizontal="right"/>
      <protection hidden="1"/>
    </xf>
    <xf numFmtId="0" fontId="0" fillId="3" borderId="8" xfId="0" applyFill="1" applyBorder="1" applyProtection="1">
      <protection hidden="1"/>
    </xf>
    <xf numFmtId="4" fontId="0" fillId="3" borderId="9" xfId="0" applyNumberFormat="1" applyFill="1" applyBorder="1" applyAlignment="1" applyProtection="1">
      <alignment horizontal="right"/>
      <protection hidden="1"/>
    </xf>
    <xf numFmtId="0" fontId="0" fillId="2" borderId="12" xfId="0" applyFill="1" applyBorder="1"/>
    <xf numFmtId="3" fontId="0" fillId="0" borderId="13" xfId="0" applyNumberFormat="1" applyBorder="1" applyProtection="1">
      <protection locked="0"/>
    </xf>
    <xf numFmtId="3" fontId="0" fillId="0" borderId="14" xfId="0" applyNumberFormat="1" applyBorder="1" applyProtection="1">
      <protection locked="0"/>
    </xf>
    <xf numFmtId="4" fontId="0" fillId="3" borderId="15" xfId="0" applyNumberFormat="1" applyFill="1" applyBorder="1" applyAlignment="1" applyProtection="1">
      <alignment horizontal="right"/>
      <protection hidden="1"/>
    </xf>
    <xf numFmtId="4" fontId="0" fillId="3" borderId="16" xfId="0" applyNumberFormat="1" applyFill="1" applyBorder="1" applyAlignment="1" applyProtection="1">
      <alignment horizontal="right"/>
      <protection hidden="1"/>
    </xf>
    <xf numFmtId="3" fontId="1" fillId="2" borderId="5" xfId="0" applyNumberFormat="1" applyFont="1" applyFill="1" applyBorder="1"/>
    <xf numFmtId="3" fontId="1" fillId="2" borderId="6" xfId="0" applyNumberFormat="1" applyFont="1" applyFill="1" applyBorder="1"/>
    <xf numFmtId="0" fontId="1" fillId="2" borderId="7" xfId="0" applyFont="1" applyFill="1" applyBorder="1"/>
    <xf numFmtId="3" fontId="1" fillId="0" borderId="8" xfId="0" applyNumberFormat="1" applyFont="1" applyBorder="1" applyProtection="1">
      <protection locked="0"/>
    </xf>
    <xf numFmtId="3" fontId="1" fillId="0" borderId="9" xfId="0" applyNumberFormat="1" applyFont="1" applyBorder="1" applyProtection="1">
      <protection locked="0"/>
    </xf>
    <xf numFmtId="0" fontId="0" fillId="3" borderId="1" xfId="0" applyFill="1" applyBorder="1" applyProtection="1">
      <protection hidden="1"/>
    </xf>
    <xf numFmtId="4" fontId="0" fillId="3" borderId="3" xfId="0" applyNumberFormat="1" applyFill="1" applyBorder="1" applyAlignment="1" applyProtection="1">
      <alignment horizontal="right"/>
      <protection hidden="1"/>
    </xf>
    <xf numFmtId="0" fontId="0" fillId="2" borderId="3" xfId="0" applyFill="1" applyBorder="1" applyAlignment="1">
      <alignment wrapText="1"/>
    </xf>
    <xf numFmtId="3" fontId="0" fillId="5" borderId="3" xfId="0" applyNumberFormat="1" applyFill="1" applyBorder="1" applyAlignment="1" applyProtection="1">
      <alignment vertical="center"/>
      <protection locked="0"/>
    </xf>
    <xf numFmtId="3" fontId="0" fillId="0" borderId="3" xfId="0" applyNumberFormat="1" applyBorder="1" applyAlignment="1" applyProtection="1">
      <alignment vertical="center"/>
      <protection locked="0"/>
    </xf>
    <xf numFmtId="0" fontId="4" fillId="3" borderId="4" xfId="0" applyFont="1" applyFill="1" applyBorder="1" applyProtection="1">
      <protection hidden="1"/>
    </xf>
    <xf numFmtId="4" fontId="4" fillId="3" borderId="5" xfId="0" applyNumberFormat="1" applyFont="1" applyFill="1" applyBorder="1" applyAlignment="1" applyProtection="1">
      <alignment horizontal="right"/>
      <protection hidden="1"/>
    </xf>
    <xf numFmtId="4" fontId="4" fillId="3" borderId="6" xfId="0" applyNumberFormat="1" applyFont="1" applyFill="1" applyBorder="1" applyAlignment="1" applyProtection="1">
      <alignment horizontal="right"/>
      <protection hidden="1"/>
    </xf>
    <xf numFmtId="1" fontId="0" fillId="0" borderId="0" xfId="0" applyNumberFormat="1"/>
    <xf numFmtId="0" fontId="4" fillId="3" borderId="7" xfId="0" applyFont="1" applyFill="1" applyBorder="1" applyProtection="1">
      <protection hidden="1"/>
    </xf>
    <xf numFmtId="4" fontId="4" fillId="3" borderId="8" xfId="0" applyNumberFormat="1" applyFont="1" applyFill="1" applyBorder="1" applyAlignment="1" applyProtection="1">
      <alignment horizontal="right"/>
      <protection hidden="1"/>
    </xf>
    <xf numFmtId="4" fontId="4" fillId="3" borderId="9" xfId="0" applyNumberFormat="1" applyFont="1" applyFill="1" applyBorder="1" applyAlignment="1" applyProtection="1">
      <alignment horizontal="right"/>
      <protection hidden="1"/>
    </xf>
    <xf numFmtId="1" fontId="2" fillId="2" borderId="3" xfId="0" applyNumberFormat="1" applyFont="1" applyFill="1" applyBorder="1" applyAlignment="1">
      <alignment horizontal="center"/>
    </xf>
    <xf numFmtId="0" fontId="4" fillId="3" borderId="10" xfId="0" applyFont="1" applyFill="1" applyBorder="1" applyAlignment="1" applyProtection="1">
      <alignment wrapText="1"/>
      <protection hidden="1"/>
    </xf>
    <xf numFmtId="4" fontId="4" fillId="3" borderId="11" xfId="0" applyNumberFormat="1" applyFont="1" applyFill="1" applyBorder="1" applyAlignment="1" applyProtection="1">
      <alignment horizontal="right" vertical="center"/>
      <protection hidden="1"/>
    </xf>
    <xf numFmtId="0" fontId="0" fillId="2" borderId="4" xfId="0" applyFill="1" applyBorder="1"/>
    <xf numFmtId="3" fontId="0" fillId="0" borderId="5" xfId="0" applyNumberFormat="1" applyBorder="1" applyProtection="1">
      <protection locked="0"/>
    </xf>
    <xf numFmtId="3" fontId="0" fillId="0" borderId="6" xfId="0" applyNumberFormat="1" applyBorder="1" applyProtection="1">
      <protection locked="0"/>
    </xf>
    <xf numFmtId="0" fontId="5" fillId="4" borderId="1" xfId="0" applyFont="1" applyFill="1" applyBorder="1" applyProtection="1">
      <protection hidden="1"/>
    </xf>
    <xf numFmtId="4" fontId="0" fillId="4" borderId="11" xfId="0" applyNumberFormat="1" applyFill="1" applyBorder="1" applyAlignment="1" applyProtection="1">
      <alignment horizontal="right"/>
      <protection hidden="1"/>
    </xf>
    <xf numFmtId="0" fontId="0" fillId="2" borderId="17" xfId="0" applyFill="1" applyBorder="1"/>
    <xf numFmtId="3" fontId="0" fillId="0" borderId="18" xfId="0" applyNumberFormat="1" applyBorder="1" applyProtection="1">
      <protection locked="0"/>
    </xf>
    <xf numFmtId="3" fontId="0" fillId="0" borderId="19" xfId="0" applyNumberFormat="1" applyBorder="1" applyProtection="1">
      <protection locked="0"/>
    </xf>
    <xf numFmtId="0" fontId="5" fillId="0" borderId="0" xfId="0" applyFont="1" applyFill="1" applyBorder="1" applyProtection="1">
      <protection hidden="1"/>
    </xf>
    <xf numFmtId="4" fontId="0" fillId="0" borderId="0" xfId="0" applyNumberFormat="1" applyFill="1" applyBorder="1" applyAlignment="1" applyProtection="1">
      <alignment horizontal="right"/>
      <protection hidden="1"/>
    </xf>
    <xf numFmtId="4" fontId="0" fillId="0" borderId="0" xfId="0" applyNumberFormat="1" applyFill="1" applyBorder="1" applyProtection="1">
      <protection hidden="1"/>
    </xf>
    <xf numFmtId="0" fontId="6" fillId="2" borderId="7" xfId="0" applyFont="1" applyFill="1" applyBorder="1"/>
    <xf numFmtId="3" fontId="6" fillId="2" borderId="8" xfId="0" applyNumberFormat="1" applyFont="1" applyFill="1" applyBorder="1"/>
    <xf numFmtId="3" fontId="6" fillId="2" borderId="9" xfId="0" applyNumberFormat="1" applyFont="1" applyFill="1" applyBorder="1"/>
    <xf numFmtId="0" fontId="1" fillId="3" borderId="20" xfId="0" applyFont="1" applyFill="1" applyBorder="1" applyProtection="1">
      <protection hidden="1"/>
    </xf>
    <xf numFmtId="0" fontId="1" fillId="3" borderId="21" xfId="0" applyFont="1" applyFill="1" applyBorder="1" applyProtection="1">
      <protection hidden="1"/>
    </xf>
    <xf numFmtId="3" fontId="6" fillId="0" borderId="8" xfId="0" applyNumberFormat="1" applyFont="1" applyFill="1" applyBorder="1" applyProtection="1">
      <protection locked="0"/>
    </xf>
    <xf numFmtId="3" fontId="6" fillId="0" borderId="9" xfId="0" applyNumberFormat="1" applyFont="1" applyFill="1" applyBorder="1" applyProtection="1">
      <protection locked="0"/>
    </xf>
    <xf numFmtId="0" fontId="1" fillId="3" borderId="4" xfId="0" applyFont="1" applyFill="1" applyBorder="1" applyProtection="1">
      <protection hidden="1"/>
    </xf>
    <xf numFmtId="3" fontId="0" fillId="3" borderId="22" xfId="0" applyNumberFormat="1" applyFill="1" applyBorder="1" applyProtection="1">
      <protection hidden="1"/>
    </xf>
    <xf numFmtId="3" fontId="0" fillId="3" borderId="23" xfId="0" applyNumberFormat="1" applyFill="1" applyBorder="1" applyProtection="1">
      <protection hidden="1"/>
    </xf>
    <xf numFmtId="0" fontId="1" fillId="3" borderId="7" xfId="0" applyFont="1" applyFill="1" applyBorder="1" applyProtection="1">
      <protection hidden="1"/>
    </xf>
    <xf numFmtId="3" fontId="0" fillId="3" borderId="24" xfId="0" applyNumberFormat="1" applyFill="1" applyBorder="1" applyProtection="1">
      <protection hidden="1"/>
    </xf>
    <xf numFmtId="3" fontId="0" fillId="3" borderId="25" xfId="0" applyNumberFormat="1" applyFill="1" applyBorder="1" applyProtection="1">
      <protection hidden="1"/>
    </xf>
    <xf numFmtId="0" fontId="1" fillId="3" borderId="10" xfId="0" applyFont="1" applyFill="1" applyBorder="1" applyProtection="1">
      <protection hidden="1"/>
    </xf>
    <xf numFmtId="3" fontId="0" fillId="3" borderId="26" xfId="0" applyNumberFormat="1" applyFill="1" applyBorder="1" applyProtection="1">
      <protection hidden="1"/>
    </xf>
    <xf numFmtId="3" fontId="0" fillId="3" borderId="27" xfId="0" applyNumberFormat="1" applyFill="1" applyBorder="1" applyProtection="1">
      <protection hidden="1"/>
    </xf>
    <xf numFmtId="3" fontId="0" fillId="2" borderId="8" xfId="0" applyNumberFormat="1" applyFill="1" applyBorder="1" applyProtection="1"/>
    <xf numFmtId="0" fontId="1" fillId="3" borderId="1" xfId="0" applyFont="1" applyFill="1" applyBorder="1" applyProtection="1">
      <protection hidden="1"/>
    </xf>
    <xf numFmtId="3" fontId="0" fillId="3" borderId="21" xfId="0" applyNumberFormat="1" applyFill="1" applyBorder="1" applyProtection="1">
      <protection hidden="1"/>
    </xf>
    <xf numFmtId="0" fontId="1" fillId="0" borderId="0" xfId="0" applyFont="1"/>
    <xf numFmtId="0" fontId="1" fillId="2" borderId="10" xfId="0" applyFont="1" applyFill="1" applyBorder="1"/>
    <xf numFmtId="3" fontId="1" fillId="0" borderId="11" xfId="0" applyNumberFormat="1" applyFont="1" applyBorder="1" applyProtection="1">
      <protection locked="0"/>
    </xf>
    <xf numFmtId="3" fontId="1" fillId="0" borderId="28" xfId="0" applyNumberFormat="1" applyFont="1" applyBorder="1" applyProtection="1">
      <protection locked="0"/>
    </xf>
    <xf numFmtId="0" fontId="6" fillId="2" borderId="17" xfId="0" applyFont="1" applyFill="1" applyBorder="1"/>
    <xf numFmtId="3" fontId="6" fillId="0" borderId="19" xfId="0" applyNumberFormat="1" applyFont="1" applyBorder="1" applyProtection="1">
      <protection locked="0"/>
    </xf>
    <xf numFmtId="0" fontId="2" fillId="2" borderId="32" xfId="0" applyFont="1" applyFill="1" applyBorder="1"/>
    <xf numFmtId="3" fontId="1" fillId="0" borderId="33" xfId="0" applyNumberFormat="1" applyFont="1" applyBorder="1" applyProtection="1">
      <protection locked="0"/>
    </xf>
    <xf numFmtId="3" fontId="2" fillId="0" borderId="34" xfId="0" applyNumberFormat="1" applyFont="1" applyBorder="1" applyProtection="1">
      <protection locked="0"/>
    </xf>
    <xf numFmtId="0" fontId="8" fillId="0" borderId="0" xfId="0" applyFont="1"/>
    <xf numFmtId="0" fontId="9" fillId="0" borderId="0" xfId="0" applyFont="1"/>
    <xf numFmtId="0" fontId="9" fillId="3" borderId="36" xfId="0" applyFont="1" applyFill="1" applyBorder="1"/>
    <xf numFmtId="0" fontId="9" fillId="0" borderId="36" xfId="0" applyFont="1" applyBorder="1" applyAlignment="1" applyProtection="1">
      <alignment horizontal="center"/>
      <protection locked="0"/>
    </xf>
    <xf numFmtId="0" fontId="10" fillId="0" borderId="0" xfId="0" applyFont="1"/>
    <xf numFmtId="0" fontId="9" fillId="0" borderId="36" xfId="0" applyFont="1" applyBorder="1" applyAlignment="1">
      <alignment horizontal="center"/>
    </xf>
    <xf numFmtId="0" fontId="0" fillId="0" borderId="0" xfId="0" applyBorder="1"/>
    <xf numFmtId="0" fontId="11" fillId="0" borderId="0" xfId="0" applyFont="1"/>
    <xf numFmtId="0" fontId="0" fillId="0" borderId="0" xfId="0" applyFill="1" applyBorder="1" applyAlignment="1" applyProtection="1">
      <alignment horizontal="left"/>
      <protection locked="0"/>
    </xf>
    <xf numFmtId="0" fontId="2" fillId="0" borderId="3" xfId="0" applyFont="1" applyFill="1" applyBorder="1" applyAlignment="1" applyProtection="1">
      <alignment horizontal="left"/>
      <protection locked="0"/>
    </xf>
    <xf numFmtId="0" fontId="12" fillId="0" borderId="0" xfId="0" applyFont="1"/>
    <xf numFmtId="0" fontId="9" fillId="0" borderId="0" xfId="0" applyFont="1" applyAlignment="1">
      <alignment horizontal="right"/>
    </xf>
    <xf numFmtId="0" fontId="9" fillId="0" borderId="0" xfId="0" applyFont="1" applyBorder="1"/>
    <xf numFmtId="0" fontId="9" fillId="0" borderId="0" xfId="0" applyFont="1" applyFill="1" applyBorder="1" applyAlignment="1">
      <alignment horizontal="center"/>
    </xf>
    <xf numFmtId="0" fontId="9" fillId="0" borderId="0" xfId="0" applyFont="1" applyFill="1" applyBorder="1"/>
    <xf numFmtId="1" fontId="9" fillId="0" borderId="0" xfId="0" applyNumberFormat="1" applyFont="1" applyFill="1" applyBorder="1" applyAlignment="1" applyProtection="1">
      <alignment horizontal="center"/>
    </xf>
    <xf numFmtId="0" fontId="9" fillId="0" borderId="0" xfId="0" applyFont="1" applyAlignment="1">
      <alignment horizontal="center"/>
    </xf>
    <xf numFmtId="0" fontId="9" fillId="0" borderId="0" xfId="0" applyFont="1" applyFill="1" applyAlignment="1">
      <alignment horizontal="center"/>
    </xf>
    <xf numFmtId="0" fontId="2" fillId="0" borderId="1" xfId="0" applyFont="1" applyFill="1" applyBorder="1" applyAlignment="1" applyProtection="1">
      <alignment horizontal="left"/>
      <protection locked="0"/>
    </xf>
    <xf numFmtId="0" fontId="0" fillId="0" borderId="2" xfId="0" applyFill="1" applyBorder="1" applyAlignment="1" applyProtection="1">
      <alignment horizontal="left"/>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14" fillId="0" borderId="0" xfId="0" applyFont="1"/>
  </cellXfs>
  <cellStyles count="2">
    <cellStyle name="Normální" xfId="0" builtinId="0"/>
    <cellStyle name="Normální 2" xfId="1" xr:uid="{00000000-0005-0000-0000-00002F000000}"/>
  </cellStyles>
  <dxfs count="14">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b/>
        <i val="0"/>
      </font>
      <fill>
        <patternFill>
          <bgColor rgb="FFFF0000"/>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patternType="none">
          <bgColor indexed="65"/>
        </patternFill>
      </fill>
    </dxf>
    <dxf>
      <font>
        <condense val="0"/>
        <extend val="0"/>
        <color rgb="FF00610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6</xdr:col>
      <xdr:colOff>78441</xdr:colOff>
      <xdr:row>0</xdr:row>
      <xdr:rowOff>109257</xdr:rowOff>
    </xdr:from>
    <xdr:to>
      <xdr:col>8</xdr:col>
      <xdr:colOff>275465</xdr:colOff>
      <xdr:row>6</xdr:row>
      <xdr:rowOff>33617</xdr:rowOff>
    </xdr:to>
    <xdr:pic>
      <xdr:nvPicPr>
        <xdr:cNvPr id="7" name="Obrázek 6">
          <a:extLst>
            <a:ext uri="{FF2B5EF4-FFF2-40B4-BE49-F238E27FC236}">
              <a16:creationId xmlns:a16="http://schemas.microsoft.com/office/drawing/2014/main" id="{BC5CFD87-F0F0-4EBD-B847-30481D6C72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50206" y="109257"/>
          <a:ext cx="1687406" cy="1067360"/>
        </a:xfrm>
        <a:prstGeom prst="rect">
          <a:avLst/>
        </a:prstGeom>
      </xdr:spPr>
    </xdr:pic>
    <xdr:clientData/>
  </xdr:twoCellAnchor>
  <xdr:twoCellAnchor editAs="oneCell">
    <xdr:from>
      <xdr:col>0</xdr:col>
      <xdr:colOff>560294</xdr:colOff>
      <xdr:row>0</xdr:row>
      <xdr:rowOff>123265</xdr:rowOff>
    </xdr:from>
    <xdr:to>
      <xdr:col>2</xdr:col>
      <xdr:colOff>657876</xdr:colOff>
      <xdr:row>5</xdr:row>
      <xdr:rowOff>142315</xdr:rowOff>
    </xdr:to>
    <xdr:pic>
      <xdr:nvPicPr>
        <xdr:cNvPr id="4" name="Obrázek 3">
          <a:extLst>
            <a:ext uri="{FF2B5EF4-FFF2-40B4-BE49-F238E27FC236}">
              <a16:creationId xmlns:a16="http://schemas.microsoft.com/office/drawing/2014/main" id="{C9866EBA-A8E0-4DA1-B96F-A3F04FEB86B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0294" y="123265"/>
          <a:ext cx="3638641" cy="971550"/>
        </a:xfrm>
        <a:prstGeom prst="rect">
          <a:avLst/>
        </a:prstGeom>
      </xdr:spPr>
    </xdr:pic>
    <xdr:clientData/>
  </xdr:twoCellAnchor>
  <xdr:twoCellAnchor editAs="oneCell">
    <xdr:from>
      <xdr:col>3</xdr:col>
      <xdr:colOff>246530</xdr:colOff>
      <xdr:row>0</xdr:row>
      <xdr:rowOff>145678</xdr:rowOff>
    </xdr:from>
    <xdr:to>
      <xdr:col>5</xdr:col>
      <xdr:colOff>1258263</xdr:colOff>
      <xdr:row>5</xdr:row>
      <xdr:rowOff>179295</xdr:rowOff>
    </xdr:to>
    <xdr:pic>
      <xdr:nvPicPr>
        <xdr:cNvPr id="5" name="Obrázek 4">
          <a:extLst>
            <a:ext uri="{FF2B5EF4-FFF2-40B4-BE49-F238E27FC236}">
              <a16:creationId xmlns:a16="http://schemas.microsoft.com/office/drawing/2014/main" id="{CB6C3945-17E3-4038-854E-8D893404C51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392706" y="145678"/>
          <a:ext cx="2334027" cy="986117"/>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A26E1-72DD-4516-B618-F74C369D1AFF}">
  <dimension ref="B8:S54"/>
  <sheetViews>
    <sheetView tabSelected="1" zoomScale="85" zoomScaleNormal="85" workbookViewId="0">
      <selection activeCell="G16" sqref="G16"/>
    </sheetView>
  </sheetViews>
  <sheetFormatPr defaultRowHeight="15" x14ac:dyDescent="0.25"/>
  <cols>
    <col min="2" max="2" width="44" customWidth="1"/>
    <col min="3" max="3" width="11.7109375" customWidth="1"/>
    <col min="4" max="4" width="10.7109375" customWidth="1"/>
    <col min="6" max="6" width="27.28515625" customWidth="1"/>
    <col min="7" max="7" width="11.42578125" customWidth="1"/>
    <col min="8" max="8" width="10.85546875" customWidth="1"/>
    <col min="15" max="15" width="25.7109375" hidden="1" customWidth="1"/>
    <col min="16" max="16" width="12" hidden="1" customWidth="1"/>
    <col min="17" max="20" width="0" hidden="1" customWidth="1"/>
  </cols>
  <sheetData>
    <row r="8" spans="2:19" ht="18.75" x14ac:dyDescent="0.3">
      <c r="B8" s="99" t="s">
        <v>51</v>
      </c>
    </row>
    <row r="10" spans="2:19" x14ac:dyDescent="0.25">
      <c r="C10" s="106" t="s">
        <v>67</v>
      </c>
    </row>
    <row r="11" spans="2:19" ht="15.75" thickBot="1" x14ac:dyDescent="0.3">
      <c r="O11" s="111"/>
      <c r="P11" s="112"/>
      <c r="Q11" s="105"/>
    </row>
    <row r="12" spans="2:19" ht="15.75" thickBot="1" x14ac:dyDescent="0.3">
      <c r="B12" s="1" t="s">
        <v>0</v>
      </c>
      <c r="C12" s="117"/>
      <c r="D12" s="118"/>
      <c r="O12" s="101" t="s">
        <v>55</v>
      </c>
      <c r="P12" s="102"/>
    </row>
    <row r="13" spans="2:19" ht="15.75" thickBot="1" x14ac:dyDescent="0.3">
      <c r="B13" s="1" t="s">
        <v>1</v>
      </c>
      <c r="C13" s="117"/>
      <c r="D13" s="118"/>
      <c r="O13" s="101" t="s">
        <v>56</v>
      </c>
      <c r="P13" s="102"/>
    </row>
    <row r="14" spans="2:19" ht="15.75" thickBot="1" x14ac:dyDescent="0.3">
      <c r="B14" s="1" t="s">
        <v>68</v>
      </c>
      <c r="C14" s="108"/>
      <c r="D14" s="107"/>
      <c r="E14" s="109" t="s">
        <v>69</v>
      </c>
      <c r="O14" s="113"/>
      <c r="P14" s="114"/>
    </row>
    <row r="15" spans="2:19" ht="15.75" thickBot="1" x14ac:dyDescent="0.3">
      <c r="B15" s="1" t="s">
        <v>54</v>
      </c>
      <c r="C15" s="108"/>
      <c r="D15" s="107"/>
      <c r="O15" s="113"/>
      <c r="P15" s="114"/>
    </row>
    <row r="16" spans="2:19" ht="15.75" thickBot="1" x14ac:dyDescent="0.3">
      <c r="B16" s="1" t="s">
        <v>53</v>
      </c>
      <c r="C16" s="108"/>
      <c r="D16" s="107"/>
      <c r="O16" s="100"/>
      <c r="P16" s="115" t="s">
        <v>77</v>
      </c>
      <c r="Q16" s="115" t="s">
        <v>78</v>
      </c>
      <c r="R16" s="100"/>
      <c r="S16" s="100"/>
    </row>
    <row r="17" spans="2:19" ht="15.75" thickBot="1" x14ac:dyDescent="0.3">
      <c r="B17" s="1" t="s">
        <v>52</v>
      </c>
      <c r="C17" s="108"/>
      <c r="D17" s="107"/>
      <c r="O17" s="100" t="s">
        <v>62</v>
      </c>
      <c r="P17" s="115"/>
      <c r="Q17" s="115">
        <f>IF(OR(L19="v.o.s.",L19="k.s."),M25-1,IF(AND(L17="ano",L18&lt;=1095),M25-1,IF(M25&lt;0,M25+1,0.5*(M26+M27))))</f>
        <v>0</v>
      </c>
      <c r="R17" s="100"/>
      <c r="S17" s="100" t="s">
        <v>79</v>
      </c>
    </row>
    <row r="18" spans="2:19" ht="15.75" thickBot="1" x14ac:dyDescent="0.3">
      <c r="B18" s="1" t="s">
        <v>2</v>
      </c>
      <c r="C18" s="2"/>
      <c r="D18" s="3">
        <f>C18</f>
        <v>0</v>
      </c>
      <c r="O18" s="100" t="s">
        <v>63</v>
      </c>
      <c r="P18" s="115"/>
      <c r="Q18" s="115">
        <f>IF(OR(L19="jiná",L19="s.r.o.",L19="a.s."),M25-1,IF(AND(L17="ano",L18&lt;=1095),M25-1,IF(M25&lt;0,M25+1,(M25-M33-M28)*0.5)))</f>
        <v>0</v>
      </c>
      <c r="R18" s="100"/>
      <c r="S18" s="100" t="s">
        <v>79</v>
      </c>
    </row>
    <row r="19" spans="2:19" ht="15.75" thickBot="1" x14ac:dyDescent="0.3">
      <c r="B19" s="4" t="s">
        <v>3</v>
      </c>
      <c r="C19" s="5"/>
      <c r="D19" s="3"/>
      <c r="O19" s="100" t="s">
        <v>80</v>
      </c>
      <c r="P19" s="115">
        <f>IF(L17="ano",0,IF(L25&lt;=0,100,L29/L25))</f>
        <v>100</v>
      </c>
      <c r="Q19" s="115">
        <f>IF(L17="ano",0,IF(M25&lt;=0,100,M29/M25))</f>
        <v>100</v>
      </c>
      <c r="R19" s="100"/>
      <c r="S19" s="100" t="s">
        <v>81</v>
      </c>
    </row>
    <row r="20" spans="2:19" ht="15.75" thickBot="1" x14ac:dyDescent="0.3">
      <c r="O20" s="100" t="s">
        <v>82</v>
      </c>
      <c r="P20" s="116" t="str">
        <f>IF(L31&lt;=0,"100",IF(L17="ne",(L32+L31+L30)/L31,"100"))</f>
        <v>100</v>
      </c>
      <c r="Q20" s="116" t="str">
        <f>IF(M31&lt;=0,"100",IF(L17="ne",(M32+M31+M30)/M31,"100"))</f>
        <v>100</v>
      </c>
      <c r="R20" s="100"/>
      <c r="S20" s="100" t="s">
        <v>83</v>
      </c>
    </row>
    <row r="21" spans="2:19" ht="15.75" thickBot="1" x14ac:dyDescent="0.3">
      <c r="B21" s="6" t="s">
        <v>4</v>
      </c>
      <c r="C21" s="7">
        <v>2020</v>
      </c>
      <c r="D21" s="8">
        <v>2021</v>
      </c>
      <c r="F21" s="9"/>
      <c r="G21" s="10">
        <f>C21</f>
        <v>2020</v>
      </c>
      <c r="H21" s="11">
        <f>D21</f>
        <v>2021</v>
      </c>
    </row>
    <row r="22" spans="2:19" x14ac:dyDescent="0.25">
      <c r="B22" s="12" t="s">
        <v>5</v>
      </c>
      <c r="C22" s="13"/>
      <c r="D22" s="14"/>
      <c r="F22" s="15" t="s">
        <v>6</v>
      </c>
      <c r="G22" s="16" t="e">
        <f>(C24-C26-C34)/(C33)</f>
        <v>#DIV/0!</v>
      </c>
      <c r="H22" s="17" t="e">
        <f>(D24-D26-D34)/(D33)</f>
        <v>#DIV/0!</v>
      </c>
    </row>
    <row r="23" spans="2:19" x14ac:dyDescent="0.25">
      <c r="B23" s="18" t="s">
        <v>7</v>
      </c>
      <c r="C23" s="19"/>
      <c r="D23" s="20"/>
      <c r="F23" s="21" t="s">
        <v>8</v>
      </c>
      <c r="G23" s="22" t="e">
        <f>(C24-C25-C26-C34)/(C33)</f>
        <v>#DIV/0!</v>
      </c>
      <c r="H23" s="23" t="e">
        <f>(D24-D25-D26-D34)/(D33)</f>
        <v>#DIV/0!</v>
      </c>
    </row>
    <row r="24" spans="2:19" ht="15.75" thickBot="1" x14ac:dyDescent="0.3">
      <c r="B24" s="18" t="s">
        <v>9</v>
      </c>
      <c r="C24" s="24">
        <f>SUM(C25:C29)</f>
        <v>0</v>
      </c>
      <c r="D24" s="24">
        <f>SUM(D25:D29)</f>
        <v>0</v>
      </c>
      <c r="F24" s="25" t="s">
        <v>10</v>
      </c>
      <c r="G24" s="26" t="e">
        <f>(C28+C29)/(C33)</f>
        <v>#DIV/0!</v>
      </c>
      <c r="H24" s="27" t="e">
        <f>(D28+D29)/(D33)</f>
        <v>#DIV/0!</v>
      </c>
      <c r="O24" s="103" t="s">
        <v>57</v>
      </c>
      <c r="P24" s="100"/>
      <c r="Q24" s="100"/>
      <c r="R24" s="100"/>
      <c r="S24" s="100"/>
    </row>
    <row r="25" spans="2:19" x14ac:dyDescent="0.25">
      <c r="B25" s="18" t="s">
        <v>11</v>
      </c>
      <c r="C25" s="19"/>
      <c r="D25" s="20"/>
      <c r="F25" s="28" t="s">
        <v>12</v>
      </c>
      <c r="G25" s="29" t="e">
        <f>(C30-C31)/C30*100</f>
        <v>#DIV/0!</v>
      </c>
      <c r="H25" s="29" t="e">
        <f>(D30-D31)/D30*100</f>
        <v>#DIV/0!</v>
      </c>
      <c r="O25" s="100" t="s">
        <v>58</v>
      </c>
      <c r="P25" s="100" t="s">
        <v>59</v>
      </c>
      <c r="Q25" s="100"/>
      <c r="R25" s="100"/>
      <c r="S25" s="100"/>
    </row>
    <row r="26" spans="2:19" ht="15.75" thickBot="1" x14ac:dyDescent="0.3">
      <c r="B26" s="18" t="s">
        <v>13</v>
      </c>
      <c r="C26" s="19"/>
      <c r="D26" s="20"/>
      <c r="F26" s="30" t="s">
        <v>14</v>
      </c>
      <c r="G26" s="27" t="e">
        <f>(C47+C46)/C46</f>
        <v>#DIV/0!</v>
      </c>
      <c r="H26" s="27" t="e">
        <f>(D47+D46)/D46</f>
        <v>#DIV/0!</v>
      </c>
      <c r="O26" s="100" t="s">
        <v>60</v>
      </c>
      <c r="P26" s="100" t="s">
        <v>61</v>
      </c>
      <c r="Q26" s="100"/>
      <c r="R26" s="100"/>
      <c r="S26" s="100"/>
    </row>
    <row r="27" spans="2:19" x14ac:dyDescent="0.25">
      <c r="B27" s="18" t="s">
        <v>15</v>
      </c>
      <c r="C27" s="19"/>
      <c r="D27" s="20"/>
      <c r="F27" s="31" t="s">
        <v>16</v>
      </c>
      <c r="G27" s="17" t="e">
        <f>C27/(C39/365)</f>
        <v>#DIV/0!</v>
      </c>
      <c r="H27" s="32" t="e">
        <f>D27/(D39/365)</f>
        <v>#DIV/0!</v>
      </c>
      <c r="O27" s="100"/>
      <c r="P27" s="100"/>
      <c r="Q27" s="100"/>
      <c r="R27" s="100"/>
      <c r="S27" s="100"/>
    </row>
    <row r="28" spans="2:19" x14ac:dyDescent="0.25">
      <c r="B28" s="18" t="s">
        <v>17</v>
      </c>
      <c r="C28" s="19"/>
      <c r="D28" s="20"/>
      <c r="F28" s="33" t="s">
        <v>18</v>
      </c>
      <c r="G28" s="23" t="e">
        <f>C25/(C39/365)</f>
        <v>#DIV/0!</v>
      </c>
      <c r="H28" s="34" t="e">
        <f>D25/(D39/365)</f>
        <v>#DIV/0!</v>
      </c>
      <c r="O28" s="104" t="s">
        <v>62</v>
      </c>
      <c r="P28" s="104" t="s">
        <v>63</v>
      </c>
      <c r="Q28" s="104" t="s">
        <v>64</v>
      </c>
      <c r="R28" s="104" t="s">
        <v>65</v>
      </c>
      <c r="S28" s="104" t="s">
        <v>66</v>
      </c>
    </row>
    <row r="29" spans="2:19" ht="15.75" thickBot="1" x14ac:dyDescent="0.3">
      <c r="B29" s="35" t="s">
        <v>19</v>
      </c>
      <c r="C29" s="36"/>
      <c r="D29" s="37"/>
      <c r="F29" s="30" t="s">
        <v>20</v>
      </c>
      <c r="G29" s="38" t="e">
        <f>C33/(C39/365)</f>
        <v>#DIV/0!</v>
      </c>
      <c r="H29" s="39" t="e">
        <f>D33/(D39/365)</f>
        <v>#DIV/0!</v>
      </c>
      <c r="O29" s="104" t="str">
        <f>IF(P51="není v obtížích","ne","ano")</f>
        <v>ano</v>
      </c>
      <c r="P29" s="104" t="str">
        <f>IF(P52="není v obtížích","ne","ano")</f>
        <v>ano</v>
      </c>
      <c r="Q29" s="104" t="str">
        <f>IF(P55="není v obtížích","ne","ano")</f>
        <v>ano</v>
      </c>
      <c r="R29" s="104" t="str">
        <f>IF(P56="není v obtížích","ne","ano")</f>
        <v>ano</v>
      </c>
      <c r="S29" s="104" t="str">
        <f>IF(P57="není v obtížích","ne","ano")</f>
        <v>ano</v>
      </c>
    </row>
    <row r="30" spans="2:19" x14ac:dyDescent="0.25">
      <c r="B30" s="12" t="s">
        <v>21</v>
      </c>
      <c r="C30" s="40">
        <f>C22</f>
        <v>0</v>
      </c>
      <c r="D30" s="41">
        <f>D22</f>
        <v>0</v>
      </c>
      <c r="F30" s="28" t="s">
        <v>22</v>
      </c>
      <c r="G30" s="29" t="e">
        <f>(C48+C46*(1-0.22))/(C22)*100</f>
        <v>#DIV/0!</v>
      </c>
      <c r="H30" s="29" t="e">
        <f>(D48+D46*(1-0.22))/(D22)*100</f>
        <v>#DIV/0!</v>
      </c>
    </row>
    <row r="31" spans="2:19" x14ac:dyDescent="0.25">
      <c r="B31" s="42" t="s">
        <v>23</v>
      </c>
      <c r="C31" s="43"/>
      <c r="D31" s="44"/>
      <c r="F31" s="33" t="s">
        <v>24</v>
      </c>
      <c r="G31" s="23" t="e">
        <f>C48/C31*100</f>
        <v>#DIV/0!</v>
      </c>
      <c r="H31" s="23" t="e">
        <f>D48/D31*100</f>
        <v>#DIV/0!</v>
      </c>
    </row>
    <row r="32" spans="2:19" ht="15.75" thickBot="1" x14ac:dyDescent="0.3">
      <c r="B32" s="18" t="s">
        <v>25</v>
      </c>
      <c r="C32" s="19"/>
      <c r="D32" s="20"/>
      <c r="F32" s="30" t="s">
        <v>26</v>
      </c>
      <c r="G32" s="27" t="e">
        <f>(C47+C46)/C39*100</f>
        <v>#DIV/0!</v>
      </c>
      <c r="H32" s="27" t="e">
        <f>(D47+D46)/D39*100</f>
        <v>#DIV/0!</v>
      </c>
    </row>
    <row r="33" spans="2:8" ht="15.75" thickBot="1" x14ac:dyDescent="0.3">
      <c r="B33" s="18" t="s">
        <v>27</v>
      </c>
      <c r="C33" s="19"/>
      <c r="D33" s="20"/>
      <c r="F33" s="45" t="s">
        <v>28</v>
      </c>
      <c r="G33" s="46" t="e">
        <f>C44/C43*100</f>
        <v>#DIV/0!</v>
      </c>
      <c r="H33" s="46" t="e">
        <f>D44/D43*100</f>
        <v>#DIV/0!</v>
      </c>
    </row>
    <row r="34" spans="2:8" ht="35.25" customHeight="1" thickBot="1" x14ac:dyDescent="0.3">
      <c r="B34" s="47" t="s">
        <v>29</v>
      </c>
      <c r="C34" s="48"/>
      <c r="D34" s="49"/>
      <c r="F34" s="50" t="s">
        <v>30</v>
      </c>
      <c r="G34" s="51" t="e">
        <f>365/(C39/C22)</f>
        <v>#DIV/0!</v>
      </c>
      <c r="H34" s="52" t="e">
        <f>365/(D39/D22)</f>
        <v>#DIV/0!</v>
      </c>
    </row>
    <row r="35" spans="2:8" ht="15.75" thickBot="1" x14ac:dyDescent="0.3">
      <c r="C35" s="53"/>
      <c r="D35" s="53"/>
      <c r="F35" s="54" t="s">
        <v>31</v>
      </c>
      <c r="G35" s="55" t="e">
        <f>(C30-C31)/C31</f>
        <v>#DIV/0!</v>
      </c>
      <c r="H35" s="56" t="e">
        <f>(D30-D31)/D31</f>
        <v>#DIV/0!</v>
      </c>
    </row>
    <row r="36" spans="2:8" ht="36" customHeight="1" thickBot="1" x14ac:dyDescent="0.3">
      <c r="B36" s="6" t="s">
        <v>32</v>
      </c>
      <c r="C36" s="57">
        <f>C21</f>
        <v>2020</v>
      </c>
      <c r="D36" s="57">
        <f>D21</f>
        <v>2021</v>
      </c>
      <c r="F36" s="58" t="s">
        <v>33</v>
      </c>
      <c r="G36" s="59" t="e">
        <f>100*C23/(C31+C32)</f>
        <v>#DIV/0!</v>
      </c>
      <c r="H36" s="59" t="e">
        <f>100*D23/(D31+D32)</f>
        <v>#DIV/0!</v>
      </c>
    </row>
    <row r="37" spans="2:8" ht="15.75" thickBot="1" x14ac:dyDescent="0.3">
      <c r="B37" s="60" t="s">
        <v>34</v>
      </c>
      <c r="C37" s="61"/>
      <c r="D37" s="62"/>
      <c r="F37" s="63" t="s">
        <v>35</v>
      </c>
      <c r="G37" s="64" t="e">
        <f>C18/C22</f>
        <v>#DIV/0!</v>
      </c>
      <c r="H37" s="64" t="e">
        <f>D18/D22</f>
        <v>#DIV/0!</v>
      </c>
    </row>
    <row r="38" spans="2:8" ht="15.75" thickBot="1" x14ac:dyDescent="0.3">
      <c r="B38" s="65" t="s">
        <v>36</v>
      </c>
      <c r="C38" s="66"/>
      <c r="D38" s="67"/>
      <c r="F38" s="68"/>
      <c r="G38" s="69"/>
      <c r="H38" s="70"/>
    </row>
    <row r="39" spans="2:8" ht="15.75" thickBot="1" x14ac:dyDescent="0.3">
      <c r="B39" s="71" t="s">
        <v>37</v>
      </c>
      <c r="C39" s="72">
        <f>SUM(C37:C38)</f>
        <v>0</v>
      </c>
      <c r="D39" s="73">
        <f>SUM(D37:D38)</f>
        <v>0</v>
      </c>
      <c r="F39" s="9"/>
      <c r="G39" s="74" t="s">
        <v>38</v>
      </c>
      <c r="H39" s="75" t="s">
        <v>38</v>
      </c>
    </row>
    <row r="40" spans="2:8" x14ac:dyDescent="0.25">
      <c r="B40" s="71" t="s">
        <v>39</v>
      </c>
      <c r="C40" s="76"/>
      <c r="D40" s="77"/>
      <c r="F40" s="78" t="s">
        <v>40</v>
      </c>
      <c r="G40" s="79" t="e">
        <f>IF(G25&lt;=85,1,0)</f>
        <v>#DIV/0!</v>
      </c>
      <c r="H40" s="80" t="e">
        <f>IF(H25&lt;=85,2,0)</f>
        <v>#DIV/0!</v>
      </c>
    </row>
    <row r="41" spans="2:8" x14ac:dyDescent="0.25">
      <c r="B41" s="71" t="s">
        <v>41</v>
      </c>
      <c r="C41" s="76"/>
      <c r="D41" s="77"/>
      <c r="F41" s="81" t="s">
        <v>22</v>
      </c>
      <c r="G41" s="82" t="e">
        <f>IF(G30&gt;=2,1,0)</f>
        <v>#DIV/0!</v>
      </c>
      <c r="H41" s="83" t="e">
        <f>IF(H30&gt;=2,2,0)</f>
        <v>#DIV/0!</v>
      </c>
    </row>
    <row r="42" spans="2:8" ht="15.75" thickBot="1" x14ac:dyDescent="0.3">
      <c r="B42" s="71" t="s">
        <v>42</v>
      </c>
      <c r="C42" s="76"/>
      <c r="D42" s="77"/>
      <c r="F42" s="84" t="s">
        <v>35</v>
      </c>
      <c r="G42" s="85" t="e">
        <f>IF(G37&lt;=0.6,1,0)</f>
        <v>#DIV/0!</v>
      </c>
      <c r="H42" s="86" t="e">
        <f>IF(H37&lt;=0.6,2,0)</f>
        <v>#DIV/0!</v>
      </c>
    </row>
    <row r="43" spans="2:8" ht="15.75" thickBot="1" x14ac:dyDescent="0.3">
      <c r="B43" s="18" t="s">
        <v>43</v>
      </c>
      <c r="C43" s="87">
        <f>C39-C40-C41-C42</f>
        <v>0</v>
      </c>
      <c r="D43" s="87">
        <f>D39-D40-D41-D42</f>
        <v>0</v>
      </c>
      <c r="F43" s="9"/>
      <c r="G43" s="9"/>
      <c r="H43" s="9"/>
    </row>
    <row r="44" spans="2:8" ht="15.75" thickBot="1" x14ac:dyDescent="0.3">
      <c r="B44" s="18" t="s">
        <v>44</v>
      </c>
      <c r="C44" s="19"/>
      <c r="D44" s="19"/>
      <c r="F44" s="9"/>
      <c r="G44" s="88" t="s">
        <v>45</v>
      </c>
      <c r="H44" s="89" t="e">
        <f>SUM(G40:H42)</f>
        <v>#DIV/0!</v>
      </c>
    </row>
    <row r="45" spans="2:8" x14ac:dyDescent="0.25">
      <c r="B45" s="18" t="s">
        <v>46</v>
      </c>
      <c r="C45" s="19"/>
      <c r="D45" s="20"/>
      <c r="G45" s="90" t="e">
        <f>IF(H44&lt;=4,"Žadatel nesplnil kritéria přijatelnosti","Žadatel splnil kritéria přijatelnosti")</f>
        <v>#DIV/0!</v>
      </c>
    </row>
    <row r="46" spans="2:8" ht="15.75" thickBot="1" x14ac:dyDescent="0.3">
      <c r="B46" s="91" t="s">
        <v>47</v>
      </c>
      <c r="C46" s="92"/>
      <c r="D46" s="93"/>
      <c r="F46" s="90" t="s">
        <v>48</v>
      </c>
    </row>
    <row r="47" spans="2:8" x14ac:dyDescent="0.25">
      <c r="B47" s="94" t="s">
        <v>49</v>
      </c>
      <c r="C47" s="66"/>
      <c r="D47" s="95"/>
      <c r="F47" s="119"/>
      <c r="G47" s="120"/>
      <c r="H47" s="121"/>
    </row>
    <row r="48" spans="2:8" ht="15.75" thickBot="1" x14ac:dyDescent="0.3">
      <c r="B48" s="96" t="s">
        <v>50</v>
      </c>
      <c r="C48" s="97"/>
      <c r="D48" s="98"/>
      <c r="F48" s="122"/>
      <c r="G48" s="123"/>
      <c r="H48" s="124"/>
    </row>
    <row r="49" spans="2:8" ht="15.75" thickBot="1" x14ac:dyDescent="0.3">
      <c r="C49" s="53"/>
      <c r="D49" s="53"/>
      <c r="F49" s="125"/>
      <c r="G49" s="126"/>
      <c r="H49" s="127"/>
    </row>
    <row r="52" spans="2:8" x14ac:dyDescent="0.25">
      <c r="B52" s="128" t="s">
        <v>109</v>
      </c>
    </row>
    <row r="53" spans="2:8" x14ac:dyDescent="0.25">
      <c r="B53" s="128" t="s">
        <v>110</v>
      </c>
    </row>
    <row r="54" spans="2:8" x14ac:dyDescent="0.25">
      <c r="B54" s="128" t="s">
        <v>111</v>
      </c>
    </row>
  </sheetData>
  <sheetProtection algorithmName="SHA-512" hashValue="69WwvA0RPbJyTMkQGf949Zf7HE0YOfYfH2CBjiPISFItxeu1t+ymn7Sg7rojJM5SREztGDVu4gQiun8q/pu8CA==" saltValue="4+WNSf+0zL8D23Acs2IQJw==" spinCount="100000" sheet="1" objects="1" scenarios="1"/>
  <mergeCells count="3">
    <mergeCell ref="C12:D12"/>
    <mergeCell ref="C13:D13"/>
    <mergeCell ref="F47:H49"/>
  </mergeCells>
  <conditionalFormatting sqref="G45">
    <cfRule type="cellIs" dxfId="13" priority="3" stopIfTrue="1" operator="equal">
      <formula>"Žadatel splnil kritéria přijatelnosti"</formula>
    </cfRule>
    <cfRule type="cellIs" dxfId="12" priority="4" stopIfTrue="1" operator="equal">
      <formula>"Žadatel nesplnil kritéria přijatelnosti"</formula>
    </cfRule>
  </conditionalFormatting>
  <conditionalFormatting sqref="G40:H42">
    <cfRule type="colorScale" priority="13">
      <colorScale>
        <cfvo type="num" val="0"/>
        <cfvo type="num" val="1"/>
        <color theme="5" tint="0.39997558519241921"/>
        <color rgb="FFA1FBA3"/>
      </colorScale>
    </cfRule>
    <cfRule type="cellIs" dxfId="11" priority="14" stopIfTrue="1" operator="equal">
      <formula>0</formula>
    </cfRule>
    <cfRule type="cellIs" dxfId="10" priority="15" stopIfTrue="1" operator="equal">
      <formula>1</formula>
    </cfRule>
  </conditionalFormatting>
  <conditionalFormatting sqref="H44">
    <cfRule type="cellIs" dxfId="9" priority="11" stopIfTrue="1" operator="greaterThanOrEqual">
      <formula>5</formula>
    </cfRule>
    <cfRule type="cellIs" dxfId="8" priority="12" stopIfTrue="1" operator="lessThan">
      <formula>5</formula>
    </cfRule>
  </conditionalFormatting>
  <conditionalFormatting sqref="G25:H25">
    <cfRule type="cellIs" dxfId="7" priority="9" stopIfTrue="1" operator="lessThanOrEqual">
      <formula>85</formula>
    </cfRule>
    <cfRule type="cellIs" dxfId="6" priority="10" stopIfTrue="1" operator="greaterThan">
      <formula>85</formula>
    </cfRule>
  </conditionalFormatting>
  <conditionalFormatting sqref="G37:H37">
    <cfRule type="cellIs" dxfId="5" priority="7" stopIfTrue="1" operator="lessThanOrEqual">
      <formula>0.6</formula>
    </cfRule>
    <cfRule type="cellIs" dxfId="4" priority="8" stopIfTrue="1" operator="greaterThan">
      <formula>0.6</formula>
    </cfRule>
  </conditionalFormatting>
  <conditionalFormatting sqref="G30:H30">
    <cfRule type="cellIs" dxfId="3" priority="5" stopIfTrue="1" operator="greaterThanOrEqual">
      <formula>2</formula>
    </cfRule>
    <cfRule type="cellIs" dxfId="2" priority="6" stopIfTrue="1" operator="lessThan">
      <formula>2</formula>
    </cfRule>
  </conditionalFormatting>
  <conditionalFormatting sqref="O29:S29">
    <cfRule type="cellIs" dxfId="1" priority="1" operator="equal">
      <formula>"ano"</formula>
    </cfRule>
    <cfRule type="cellIs" dxfId="0" priority="2" operator="equal">
      <formula>"ne"</formula>
    </cfRule>
  </conditionalFormatting>
  <pageMargins left="0.7" right="0.7" top="0.78740157499999996" bottom="0.78740157499999996"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267C1F5-4540-4EE6-A537-BDA27C1B9D15}">
          <x14:formula1>
            <xm:f>skrýt!$B$1:$B$5</xm:f>
          </x14:formula1>
          <xm:sqref>C15</xm:sqref>
        </x14:dataValidation>
        <x14:dataValidation type="list" allowBlank="1" showInputMessage="1" showErrorMessage="1" xr:uid="{E308878F-A00D-4A6E-8A1F-D879F0A28F23}">
          <x14:formula1>
            <xm:f>skrýt!$A$1:$A$2</xm:f>
          </x14:formula1>
          <xm:sqref>C17 P12:P13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28772-D2D8-464F-AFE6-A7E5F12839B3}">
  <dimension ref="A1:B36"/>
  <sheetViews>
    <sheetView workbookViewId="0">
      <selection activeCell="J34" sqref="J34"/>
    </sheetView>
  </sheetViews>
  <sheetFormatPr defaultRowHeight="15" x14ac:dyDescent="0.25"/>
  <sheetData>
    <row r="1" spans="1:2" x14ac:dyDescent="0.25">
      <c r="A1" t="s">
        <v>70</v>
      </c>
      <c r="B1" s="110" t="s">
        <v>72</v>
      </c>
    </row>
    <row r="2" spans="1:2" x14ac:dyDescent="0.25">
      <c r="A2" t="s">
        <v>71</v>
      </c>
      <c r="B2" s="110" t="s">
        <v>73</v>
      </c>
    </row>
    <row r="3" spans="1:2" x14ac:dyDescent="0.25">
      <c r="B3" s="110" t="s">
        <v>74</v>
      </c>
    </row>
    <row r="4" spans="1:2" x14ac:dyDescent="0.25">
      <c r="B4" s="110" t="s">
        <v>75</v>
      </c>
    </row>
    <row r="5" spans="1:2" x14ac:dyDescent="0.25">
      <c r="B5" s="110" t="s">
        <v>76</v>
      </c>
    </row>
    <row r="8" spans="1:2" x14ac:dyDescent="0.25">
      <c r="A8" s="90" t="s">
        <v>108</v>
      </c>
    </row>
    <row r="9" spans="1:2" x14ac:dyDescent="0.25">
      <c r="A9" t="s">
        <v>84</v>
      </c>
    </row>
    <row r="10" spans="1:2" x14ac:dyDescent="0.25">
      <c r="A10" t="s">
        <v>85</v>
      </c>
    </row>
    <row r="11" spans="1:2" x14ac:dyDescent="0.25">
      <c r="A11" t="s">
        <v>86</v>
      </c>
    </row>
    <row r="12" spans="1:2" x14ac:dyDescent="0.25">
      <c r="A12" t="s">
        <v>87</v>
      </c>
    </row>
    <row r="13" spans="1:2" x14ac:dyDescent="0.25">
      <c r="A13" t="s">
        <v>88</v>
      </c>
    </row>
    <row r="15" spans="1:2" x14ac:dyDescent="0.25">
      <c r="A15" t="s">
        <v>89</v>
      </c>
    </row>
    <row r="16" spans="1:2"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3" spans="1:1" x14ac:dyDescent="0.25">
      <c r="A23" t="s">
        <v>96</v>
      </c>
    </row>
    <row r="24" spans="1:1" x14ac:dyDescent="0.25">
      <c r="A24" t="s">
        <v>97</v>
      </c>
    </row>
    <row r="26" spans="1:1" x14ac:dyDescent="0.25">
      <c r="A26" t="s">
        <v>98</v>
      </c>
    </row>
    <row r="27" spans="1:1" x14ac:dyDescent="0.25">
      <c r="A27" t="s">
        <v>99</v>
      </c>
    </row>
    <row r="29" spans="1:1" x14ac:dyDescent="0.25">
      <c r="A29" t="s">
        <v>100</v>
      </c>
    </row>
    <row r="30" spans="1:1" x14ac:dyDescent="0.25">
      <c r="A30" t="s">
        <v>101</v>
      </c>
    </row>
    <row r="31" spans="1:1" x14ac:dyDescent="0.25">
      <c r="A31" t="s">
        <v>102</v>
      </c>
    </row>
    <row r="32" spans="1:1" x14ac:dyDescent="0.25">
      <c r="A32" t="s">
        <v>103</v>
      </c>
    </row>
    <row r="33" spans="1:1" x14ac:dyDescent="0.25">
      <c r="A33" t="s">
        <v>104</v>
      </c>
    </row>
    <row r="34" spans="1:1" x14ac:dyDescent="0.25">
      <c r="A34" t="s">
        <v>105</v>
      </c>
    </row>
    <row r="35" spans="1:1" x14ac:dyDescent="0.25">
      <c r="A35" t="s">
        <v>106</v>
      </c>
    </row>
    <row r="36" spans="1:1" x14ac:dyDescent="0.25">
      <c r="A36" t="s">
        <v>107</v>
      </c>
    </row>
  </sheetData>
  <sheetProtection algorithmName="SHA-512" hashValue="lwUX0IR+Q5//m2I7H0/jW/hPRjNMho6TmltwqJoKayt8YyLR/QrRn5rVh6Qv64suu1kXg8rNXJHR255ha5rdKg==" saltValue="B1tfqc62dEz5WhueyiNmlQ==" spinCount="100000" sheet="1" objects="1" scenarios="1"/>
  <pageMargins left="0.7" right="0.7" top="0.78740157499999996" bottom="0.78740157499999996"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LCPolicyLabelClientValue xmlns="295e6b08-c03f-4e1d-b56f-d1230bb11cb2">{_UIVersionString}</DLCPolicyLabelClientValue>
    <DLCPolicyLabelLock xmlns="295e6b08-c03f-4e1d-b56f-d1230bb11cb2" xsi:nil="true"/>
    <DLCPolicyLabelValue xmlns="295e6b08-c03f-4e1d-b56f-d1230bb11cb2">{_UIVersionString}</DLCPolicyLabelVal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D6AFFD6CE014942BF86BBEEBCBDDF03" ma:contentTypeVersion="24" ma:contentTypeDescription="Vytvoří nový dokument" ma:contentTypeScope="" ma:versionID="bcccf1f9a2d527e11367bfc2d73991fd">
  <xsd:schema xmlns:xsd="http://www.w3.org/2001/XMLSchema" xmlns:xs="http://www.w3.org/2001/XMLSchema" xmlns:p="http://schemas.microsoft.com/office/2006/metadata/properties" xmlns:ns1="http://schemas.microsoft.com/sharepoint/v3" xmlns:ns2="295e6b08-c03f-4e1d-b56f-d1230bb11cb2" xmlns:ns3="55c52eff-4bf9-40ab-8aed-a493b71de8c7" targetNamespace="http://schemas.microsoft.com/office/2006/metadata/properties" ma:root="true" ma:fieldsID="167a129679eee6f21e266a8059613754" ns1:_="" ns2:_="" ns3:_="">
    <xsd:import namespace="http://schemas.microsoft.com/sharepoint/v3"/>
    <xsd:import namespace="295e6b08-c03f-4e1d-b56f-d1230bb11cb2"/>
    <xsd:import namespace="55c52eff-4bf9-40ab-8aed-a493b71de8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DLCPolicyLabelValue" minOccurs="0"/>
                <xsd:element ref="ns2:DLCPolicyLabelClientValue" minOccurs="0"/>
                <xsd:element ref="ns2:DLCPolicyLabelLock"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Výjimka ze zásad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95e6b08-c03f-4e1d-b56f-d1230bb11c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DLCPolicyLabelValue" ma:index="19" nillable="true" ma:displayName="Popisek" ma:description="Slouží k uložení aktuální hodnoty popisku." ma:internalName="DLCPolicyLabelValue" ma:readOnly="true">
      <xsd:simpleType>
        <xsd:restriction base="dms:Note">
          <xsd:maxLength value="255"/>
        </xsd:restriction>
      </xsd:simpleType>
    </xsd:element>
    <xsd:element name="DLCPolicyLabelClientValue" ma:index="20" nillable="true" ma:displayName="Hodnota popisku klienta" ma:description="Slouží k uložení poslední hodnoty popisku vypočítané klientem." ma:hidden="true" ma:internalName="DLCPolicyLabelClientValue" ma:readOnly="false">
      <xsd:simpleType>
        <xsd:restriction base="dms:Note"/>
      </xsd:simpleType>
    </xsd:element>
    <xsd:element name="DLCPolicyLabelLock" ma:index="21" nillable="true" ma:displayName="Popisek uzamčen" ma:description="Označuje, zda má být popisek aktualizován při úpravě vlastností položky." ma:hidden="true" ma:internalName="DLCPolicyLabelLock"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c52eff-4bf9-40ab-8aed-a493b71de8c7" elementFormDefault="qualified">
    <xsd:import namespace="http://schemas.microsoft.com/office/2006/documentManagement/types"/>
    <xsd:import namespace="http://schemas.microsoft.com/office/infopath/2007/PartnerControls"/>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p:Policy xmlns:p="office.server.policy" id="" local="true">
  <p:Name>Dokument</p:Name>
  <p:Description/>
  <p:Statement/>
  <p:PolicyItems>
    <p:PolicyItem featureId="Microsoft.Office.RecordsManagement.PolicyFeatures.PolicyLabel" staticId="0x010100FD6AFFD6CE014942BF86BBEEBCBDDF03|801092262" UniqueId="a23412c3-5654-45dd-a6aa-e52ba83bcf82">
      <p:Name>Popisky</p:Name>
      <p:Description>Generuje popisky, které lze vložit do dokumentů aplikací sady Microsoft Office, aby bylo zajištěno, že vlastnosti dokumentů či jiné důležité informace byly zahrnuty při tisku. Popisky lze také používat při hledání dokumentů.</p:Description>
      <p:CustomData>
        <label>
          <segment type="metadata">_UIVersionString</segment>
        </label>
      </p:CustomData>
    </p:PolicyItem>
  </p:PolicyItems>
</p:Policy>
</file>

<file path=customXml/itemProps1.xml><?xml version="1.0" encoding="utf-8"?>
<ds:datastoreItem xmlns:ds="http://schemas.openxmlformats.org/officeDocument/2006/customXml" ds:itemID="{8261C7D5-9EDE-412A-BDC3-ACB41FA0C4C3}">
  <ds:schemaRefs>
    <ds:schemaRef ds:uri="http://schemas.microsoft.com/sharepoint/v3"/>
    <ds:schemaRef ds:uri="295e6b08-c03f-4e1d-b56f-d1230bb11cb2"/>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55c52eff-4bf9-40ab-8aed-a493b71de8c7"/>
    <ds:schemaRef ds:uri="http://www.w3.org/XML/1998/namespace"/>
  </ds:schemaRefs>
</ds:datastoreItem>
</file>

<file path=customXml/itemProps2.xml><?xml version="1.0" encoding="utf-8"?>
<ds:datastoreItem xmlns:ds="http://schemas.openxmlformats.org/officeDocument/2006/customXml" ds:itemID="{D1BA7D43-B28D-42EA-823A-23DF39DC9B6D}">
  <ds:schemaRefs>
    <ds:schemaRef ds:uri="http://schemas.microsoft.com/sharepoint/v3/contenttype/forms"/>
  </ds:schemaRefs>
</ds:datastoreItem>
</file>

<file path=customXml/itemProps3.xml><?xml version="1.0" encoding="utf-8"?>
<ds:datastoreItem xmlns:ds="http://schemas.openxmlformats.org/officeDocument/2006/customXml" ds:itemID="{7A5117B1-392D-4626-8A75-E45AF5F8EB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95e6b08-c03f-4e1d-b56f-d1230bb11cb2"/>
    <ds:schemaRef ds:uri="55c52eff-4bf9-40ab-8aed-a493b71de8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F18249B-4872-4EA4-AB83-B7E337A151F5}">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finanční analýza</vt:lpstr>
      <vt:lpstr>skrýt</vt:lpstr>
    </vt:vector>
  </TitlesOfParts>
  <Company>Ministerstvo průmyslu a obchodu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Drašnarová Zuzana</dc:creator>
  <cp:lastModifiedBy>Drašnarová Zuzana</cp:lastModifiedBy>
  <dcterms:created xsi:type="dcterms:W3CDTF">2021-08-10T06:41:16Z</dcterms:created>
  <dcterms:modified xsi:type="dcterms:W3CDTF">2022-04-12T14:45:31Z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0x010100FD6AFFD6CE014942BF86BBEEBCBDDF03</vt:lpwstr>
  </property>
</Properties>
</file>