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vhome\home$\cahova\Plocha\"/>
    </mc:Choice>
  </mc:AlternateContent>
  <xr:revisionPtr revIDLastSave="0" documentId="8_{25E5E472-5A24-4055-A24A-1AFEA9F7D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D27" i="1" l="1"/>
  <c r="C27" i="1"/>
  <c r="H24" i="1" l="1"/>
  <c r="G24" i="1"/>
  <c r="D12" i="1" l="1"/>
  <c r="C12" i="1"/>
  <c r="G11" i="1" l="1"/>
  <c r="G10" i="1"/>
  <c r="H11" i="1"/>
  <c r="H10" i="1"/>
  <c r="D6" i="1"/>
  <c r="G18" i="1" l="1"/>
  <c r="D24" i="1" l="1"/>
  <c r="H9" i="1" l="1"/>
  <c r="G9" i="1"/>
  <c r="C24" i="1"/>
  <c r="H25" i="1"/>
  <c r="H30" i="1" s="1"/>
  <c r="G25" i="1"/>
  <c r="G30" i="1" s="1"/>
  <c r="H18" i="1"/>
  <c r="H29" i="1" s="1"/>
  <c r="G29" i="1"/>
  <c r="D18" i="1"/>
  <c r="H23" i="1" s="1"/>
  <c r="H19" i="1"/>
  <c r="H14" i="1"/>
  <c r="C18" i="1"/>
  <c r="G23" i="1" s="1"/>
  <c r="G19" i="1"/>
  <c r="G14" i="1"/>
  <c r="H22" i="1" l="1"/>
  <c r="D31" i="1"/>
  <c r="H21" i="1" s="1"/>
  <c r="G22" i="1"/>
  <c r="C31" i="1"/>
  <c r="G21" i="1" s="1"/>
  <c r="H17" i="1"/>
  <c r="H16" i="1"/>
  <c r="G15" i="1"/>
  <c r="G13" i="1"/>
  <c r="G28" i="1" s="1"/>
  <c r="G20" i="1"/>
  <c r="G16" i="1"/>
  <c r="G17" i="1"/>
  <c r="H20" i="1"/>
  <c r="H15" i="1"/>
  <c r="H13" i="1"/>
  <c r="H28" i="1" s="1"/>
  <c r="H32" i="1" l="1"/>
  <c r="G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Pustaj Marek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Vyplňujte stejně jako všechny ostatní data v tisících Kč.</t>
        </r>
      </text>
    </comment>
    <comment ref="C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Vyplňujte dle posledních uzavřených výkazů ze sloupce minulé období.
Např. rok 2019 se vyplní z výkazů za rok 2020 sloupce minulé období.</t>
        </r>
      </text>
    </comment>
    <comment ref="B2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Znaménko uveďte dle dodaných výkazů.</t>
        </r>
      </text>
    </comment>
  </commentList>
</comments>
</file>

<file path=xl/sharedStrings.xml><?xml version="1.0" encoding="utf-8"?>
<sst xmlns="http://schemas.openxmlformats.org/spreadsheetml/2006/main" count="77" uniqueCount="70">
  <si>
    <t>Likvidita celková</t>
  </si>
  <si>
    <t>Oběžná aktiva</t>
  </si>
  <si>
    <t>Krátkodobé závazky</t>
  </si>
  <si>
    <t>Likvidita běžná</t>
  </si>
  <si>
    <t>Likvidita rychlá</t>
  </si>
  <si>
    <t>Zásoby</t>
  </si>
  <si>
    <t>Pasiva</t>
  </si>
  <si>
    <t>Vlastní kapitál</t>
  </si>
  <si>
    <t>Leverage</t>
  </si>
  <si>
    <t>Dlouhodobé závazky</t>
  </si>
  <si>
    <t>Úrokové krytí</t>
  </si>
  <si>
    <t>Doba obratu aktiv</t>
  </si>
  <si>
    <t>Aktiva</t>
  </si>
  <si>
    <t>Doba obratu kr. pohledávek</t>
  </si>
  <si>
    <t>Krátkodobé pohledávky</t>
  </si>
  <si>
    <t>Doba obratu zásob</t>
  </si>
  <si>
    <t>Doba obratu kr. závazků</t>
  </si>
  <si>
    <t>ROA</t>
  </si>
  <si>
    <t>ROE</t>
  </si>
  <si>
    <t>ROS</t>
  </si>
  <si>
    <t>Osobní náklady % PH</t>
  </si>
  <si>
    <t>Osobní náklady</t>
  </si>
  <si>
    <t>Přidaná hodnota</t>
  </si>
  <si>
    <t>Dlouhodobé pohledávky</t>
  </si>
  <si>
    <t>Dlouhodobý majetek</t>
  </si>
  <si>
    <t>Suma tržeb</t>
  </si>
  <si>
    <t>ROZVAHA</t>
  </si>
  <si>
    <t>VZZ</t>
  </si>
  <si>
    <t>Celková zadluženost v %</t>
  </si>
  <si>
    <t>Název společnosti</t>
  </si>
  <si>
    <t>IČ</t>
  </si>
  <si>
    <t>Požadovaná dotace</t>
  </si>
  <si>
    <t>Dotace/Aktiva</t>
  </si>
  <si>
    <t>Zadluženost</t>
  </si>
  <si>
    <t>Hodnocení</t>
  </si>
  <si>
    <t>Výsledek</t>
  </si>
  <si>
    <t xml:space="preserve">Vyplňte pouze bílá pole </t>
  </si>
  <si>
    <t>Čestně prohlašuji, že veškeré vyplněné údaje odpovídají skutečnosti a jsou v souladu s finančními výkazy žadatele.</t>
  </si>
  <si>
    <t>Poznámka:</t>
  </si>
  <si>
    <t>Stálá aktiva v % dlouhodobých pasiv</t>
  </si>
  <si>
    <t>Pohledávky po splatnosti (doplň. údaje) (delší jak 180 dnů)</t>
  </si>
  <si>
    <t>Údaje vyplňte v tisících Kč</t>
  </si>
  <si>
    <t>Peněžní prostředky</t>
  </si>
  <si>
    <t>Krátkodobý finanční majetek</t>
  </si>
  <si>
    <t>Výkonová spotřeba</t>
  </si>
  <si>
    <t>Změna stavu zásob vlastní činnosti (+/-)</t>
  </si>
  <si>
    <t>Aktivace (-)</t>
  </si>
  <si>
    <t>Ostatní provozní výnosy</t>
  </si>
  <si>
    <t>Nákladové úroky a podobné náklady</t>
  </si>
  <si>
    <t>B.</t>
  </si>
  <si>
    <t>C.</t>
  </si>
  <si>
    <t>C.I.</t>
  </si>
  <si>
    <t>C.II.1</t>
  </si>
  <si>
    <t>C.II.2</t>
  </si>
  <si>
    <t>C.III.</t>
  </si>
  <si>
    <t>C.IV.</t>
  </si>
  <si>
    <t>A.</t>
  </si>
  <si>
    <t>C.II.</t>
  </si>
  <si>
    <t>I.</t>
  </si>
  <si>
    <t>II.</t>
  </si>
  <si>
    <t>D.</t>
  </si>
  <si>
    <t>III.</t>
  </si>
  <si>
    <t>J.</t>
  </si>
  <si>
    <t>Tržby z prodeje výrobků a služeb</t>
  </si>
  <si>
    <t>Tržby za prodej zboží</t>
  </si>
  <si>
    <t>Výsledek hospodaření před zdaněním (EBT)</t>
  </si>
  <si>
    <t>Výsledek hospodaření za účetní období (EAT)</t>
  </si>
  <si>
    <t>Datum podání posledního daňového přiznání na FÚ</t>
  </si>
  <si>
    <t>Provádění neoprávněných zásahů v dokumentu a zkreslení údajů pro účely ekonomického hodnocení může být posouzeno podle § 212 odst. 1 zákona č. 40/2009 Sb., trestní zákoník jako dotační podvod.</t>
  </si>
  <si>
    <r>
      <t xml:space="preserve">Čestně prohlašuji, že jsou vyplněné údaje </t>
    </r>
    <r>
      <rPr>
        <b/>
        <sz val="12"/>
        <color rgb="FFFF0000"/>
        <rFont val="Calibri"/>
        <family val="2"/>
        <charset val="238"/>
        <scheme val="minor"/>
      </rPr>
      <t>za poslední dvě zdaňovací období, tedy za období, za které bylo podáno daňové přiznání na FÚ</t>
    </r>
    <r>
      <rPr>
        <sz val="12"/>
        <color rgb="FFFF0000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</si>
</sst>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.5"/>
      <color rgb="FF0000FF"/>
      <name val="Arial"/>
      <family val="2"/>
      <charset val="238"/>
    </font>
    <font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/>
    <xf numFmtId="164" fontId="0" fillId="0" borderId="0" xfId="0" applyNumberFormat="1"/>
    <xf numFmtId="0" fontId="4" fillId="0" borderId="0" xfId="0" applyFon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0" fontId="5" fillId="0" borderId="0" xfId="0" applyFont="1"/>
    <xf numFmtId="0" fontId="6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4" fontId="0" fillId="3" borderId="6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7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9" xfId="0" applyNumberFormat="1" applyFont="1" applyFill="1" applyBorder="1" applyAlignment="1" applyProtection="1">
      <alignment horizontal="right"/>
      <protection hidden="1"/>
    </xf>
    <xf numFmtId="0" fontId="5" fillId="3" borderId="11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2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4" fontId="0" fillId="3" borderId="19" xfId="0" applyNumberFormat="1" applyFill="1" applyBorder="1" applyAlignment="1" applyProtection="1">
      <alignment horizontal="right"/>
      <protection hidden="1"/>
    </xf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3" fillId="3" borderId="19" xfId="0" applyNumberFormat="1" applyFon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0" fontId="7" fillId="0" borderId="0" xfId="0" applyFont="1"/>
    <xf numFmtId="0" fontId="2" fillId="4" borderId="0" xfId="0" applyFont="1" applyFill="1" applyBorder="1" applyAlignment="1">
      <alignment horizontal="center"/>
    </xf>
    <xf numFmtId="0" fontId="0" fillId="5" borderId="7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4" fontId="0" fillId="5" borderId="7" xfId="0" applyNumberFormat="1" applyFill="1" applyBorder="1" applyAlignment="1" applyProtection="1">
      <alignment horizontal="right"/>
      <protection hidden="1"/>
    </xf>
    <xf numFmtId="4" fontId="0" fillId="5" borderId="8" xfId="0" applyNumberFormat="1" applyFill="1" applyBorder="1" applyAlignment="1" applyProtection="1">
      <alignment horizontal="right"/>
      <protection hidden="1"/>
    </xf>
    <xf numFmtId="1" fontId="8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2" borderId="9" xfId="0" applyNumberFormat="1" applyFill="1" applyBorder="1"/>
    <xf numFmtId="3" fontId="1" fillId="2" borderId="9" xfId="0" applyNumberFormat="1" applyFont="1" applyFill="1" applyBorder="1"/>
    <xf numFmtId="3" fontId="1" fillId="2" borderId="20" xfId="0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3" fontId="5" fillId="0" borderId="7" xfId="0" applyNumberFormat="1" applyFont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2" borderId="7" xfId="0" applyNumberFormat="1" applyFont="1" applyFill="1" applyBorder="1"/>
    <xf numFmtId="3" fontId="5" fillId="2" borderId="19" xfId="0" applyNumberFormat="1" applyFont="1" applyFill="1" applyBorder="1"/>
    <xf numFmtId="3" fontId="5" fillId="0" borderId="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0" fontId="0" fillId="0" borderId="0" xfId="0" applyBorder="1" applyAlignment="1" applyProtection="1"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6" xfId="0" applyFont="1" applyFill="1" applyBorder="1" applyAlignment="1" applyProtection="1">
      <alignment wrapText="1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2" borderId="27" xfId="0" applyFill="1" applyBorder="1"/>
    <xf numFmtId="3" fontId="0" fillId="0" borderId="31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0" fontId="0" fillId="2" borderId="32" xfId="0" applyFill="1" applyBorder="1"/>
    <xf numFmtId="3" fontId="0" fillId="0" borderId="33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3" fontId="0" fillId="2" borderId="9" xfId="0" applyNumberFormat="1" applyFill="1" applyBorder="1" applyProtection="1"/>
    <xf numFmtId="0" fontId="2" fillId="2" borderId="24" xfId="0" applyFont="1" applyFill="1" applyBorder="1"/>
    <xf numFmtId="3" fontId="5" fillId="0" borderId="35" xfId="0" applyNumberFormat="1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0" fontId="1" fillId="2" borderId="32" xfId="0" applyFont="1" applyFill="1" applyBorder="1"/>
    <xf numFmtId="3" fontId="1" fillId="0" borderId="34" xfId="0" applyNumberFormat="1" applyFont="1" applyBorder="1" applyProtection="1">
      <protection locked="0"/>
    </xf>
    <xf numFmtId="0" fontId="5" fillId="2" borderId="6" xfId="0" applyFont="1" applyFill="1" applyBorder="1"/>
    <xf numFmtId="3" fontId="5" fillId="0" borderId="8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3" fontId="1" fillId="0" borderId="9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12"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126207</xdr:rowOff>
    </xdr:from>
    <xdr:to>
      <xdr:col>6</xdr:col>
      <xdr:colOff>479184</xdr:colOff>
      <xdr:row>4</xdr:row>
      <xdr:rowOff>47625</xdr:rowOff>
    </xdr:to>
    <xdr:pic>
      <xdr:nvPicPr>
        <xdr:cNvPr id="6" name="Obrázek 26">
          <a:extLst>
            <a:ext uri="{FF2B5EF4-FFF2-40B4-BE49-F238E27FC236}">
              <a16:creationId xmlns:a16="http://schemas.microsoft.com/office/drawing/2014/main" id="{0078BCBC-9558-4AD6-87E3-991CDC03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4506" y="126207"/>
          <a:ext cx="2512772" cy="683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621507</xdr:colOff>
      <xdr:row>1</xdr:row>
      <xdr:rowOff>38101</xdr:rowOff>
    </xdr:from>
    <xdr:to>
      <xdr:col>9</xdr:col>
      <xdr:colOff>119062</xdr:colOff>
      <xdr:row>4</xdr:row>
      <xdr:rowOff>63888</xdr:rowOff>
    </xdr:to>
    <xdr:pic>
      <xdr:nvPicPr>
        <xdr:cNvPr id="7" name="Obrázek 3">
          <a:extLst>
            <a:ext uri="{FF2B5EF4-FFF2-40B4-BE49-F238E27FC236}">
              <a16:creationId xmlns:a16="http://schemas.microsoft.com/office/drawing/2014/main" id="{0252469B-6F6E-42D6-94D9-394657BF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1" y="192882"/>
          <a:ext cx="1485899" cy="63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378617</xdr:colOff>
      <xdr:row>0</xdr:row>
      <xdr:rowOff>128587</xdr:rowOff>
    </xdr:from>
    <xdr:to>
      <xdr:col>11</xdr:col>
      <xdr:colOff>309561</xdr:colOff>
      <xdr:row>4</xdr:row>
      <xdr:rowOff>83472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B02A99DF-CFE7-431D-92C3-638A6567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5055" y="128587"/>
          <a:ext cx="1323975" cy="71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showGridLines="0" tabSelected="1" zoomScale="80" zoomScaleNormal="80" workbookViewId="0">
      <selection activeCell="D10" sqref="D10"/>
    </sheetView>
  </sheetViews>
  <sheetFormatPr defaultRowHeight="15" x14ac:dyDescent="0.25"/>
  <cols>
    <col min="1" max="1" width="5.85546875" bestFit="1" customWidth="1"/>
    <col min="2" max="2" width="46.7109375" customWidth="1"/>
    <col min="3" max="4" width="13" customWidth="1"/>
    <col min="5" max="5" width="9.7109375" customWidth="1"/>
    <col min="6" max="6" width="25.7109375" customWidth="1"/>
    <col min="7" max="8" width="10.42578125" customWidth="1"/>
    <col min="10" max="10" width="11.85546875" bestFit="1" customWidth="1"/>
  </cols>
  <sheetData>
    <row r="1" spans="1:10" ht="12" customHeight="1" x14ac:dyDescent="0.25"/>
    <row r="2" spans="1:10" ht="15.75" x14ac:dyDescent="0.25">
      <c r="B2" s="7" t="s">
        <v>36</v>
      </c>
      <c r="C2" s="7" t="s">
        <v>41</v>
      </c>
    </row>
    <row r="3" spans="1:10" ht="15.75" thickBot="1" x14ac:dyDescent="0.3"/>
    <row r="4" spans="1:10" ht="15.75" thickBot="1" x14ac:dyDescent="0.3">
      <c r="B4" s="8" t="s">
        <v>29</v>
      </c>
      <c r="C4" s="110"/>
      <c r="D4" s="111"/>
    </row>
    <row r="5" spans="1:10" ht="15.75" thickBot="1" x14ac:dyDescent="0.3">
      <c r="B5" s="8" t="s">
        <v>30</v>
      </c>
      <c r="C5" s="110"/>
      <c r="D5" s="111"/>
    </row>
    <row r="6" spans="1:10" ht="15.75" thickBot="1" x14ac:dyDescent="0.3">
      <c r="B6" s="8" t="s">
        <v>31</v>
      </c>
      <c r="C6" s="81"/>
      <c r="D6" s="63">
        <f>C6</f>
        <v>0</v>
      </c>
    </row>
    <row r="7" spans="1:10" ht="15.75" thickBot="1" x14ac:dyDescent="0.3">
      <c r="B7" s="106" t="s">
        <v>67</v>
      </c>
      <c r="C7" s="107"/>
      <c r="D7" s="63"/>
    </row>
    <row r="8" spans="1:10" ht="15.75" thickBot="1" x14ac:dyDescent="0.3">
      <c r="A8" s="1"/>
    </row>
    <row r="9" spans="1:10" ht="15.75" thickBot="1" x14ac:dyDescent="0.3">
      <c r="B9" s="9" t="s">
        <v>26</v>
      </c>
      <c r="C9" s="64">
        <v>2021</v>
      </c>
      <c r="D9" s="57">
        <v>2022</v>
      </c>
      <c r="F9" s="47"/>
      <c r="G9" s="13">
        <f>C9</f>
        <v>2021</v>
      </c>
      <c r="H9" s="14">
        <f>D9</f>
        <v>2022</v>
      </c>
    </row>
    <row r="10" spans="1:10" x14ac:dyDescent="0.25">
      <c r="B10" s="72" t="s">
        <v>12</v>
      </c>
      <c r="C10" s="74"/>
      <c r="D10" s="75"/>
      <c r="F10" s="15" t="s">
        <v>0</v>
      </c>
      <c r="G10" s="16" t="e">
        <f>(C12-C14-C22)/(C21)</f>
        <v>#DIV/0!</v>
      </c>
      <c r="H10" s="22" t="e">
        <f>(D12-D14-D22)/(D21)</f>
        <v>#DIV/0!</v>
      </c>
    </row>
    <row r="11" spans="1:10" x14ac:dyDescent="0.25">
      <c r="A11" s="102" t="s">
        <v>49</v>
      </c>
      <c r="B11" s="11" t="s">
        <v>24</v>
      </c>
      <c r="C11" s="67"/>
      <c r="D11" s="68"/>
      <c r="F11" s="17" t="s">
        <v>3</v>
      </c>
      <c r="G11" s="18" t="e">
        <f>(C12-C13-C14-C22)/(C21)</f>
        <v>#DIV/0!</v>
      </c>
      <c r="H11" s="26" t="e">
        <f>(D12-D13-D14-D22)/(D21)</f>
        <v>#DIV/0!</v>
      </c>
    </row>
    <row r="12" spans="1:10" ht="15.75" thickBot="1" x14ac:dyDescent="0.3">
      <c r="A12" s="102" t="s">
        <v>50</v>
      </c>
      <c r="B12" s="11" t="s">
        <v>1</v>
      </c>
      <c r="C12" s="69">
        <f>SUM(C13:C17)</f>
        <v>0</v>
      </c>
      <c r="D12" s="69">
        <f>SUM(D13:D17)</f>
        <v>0</v>
      </c>
      <c r="F12" s="19" t="s">
        <v>4</v>
      </c>
      <c r="G12" s="20" t="e">
        <f>(C16+C17)/(C21)</f>
        <v>#DIV/0!</v>
      </c>
      <c r="H12" s="24" t="e">
        <f>(D16+D17)/(D21)</f>
        <v>#DIV/0!</v>
      </c>
    </row>
    <row r="13" spans="1:10" x14ac:dyDescent="0.25">
      <c r="A13" s="102" t="s">
        <v>51</v>
      </c>
      <c r="B13" s="11" t="s">
        <v>5</v>
      </c>
      <c r="C13" s="67"/>
      <c r="D13" s="68"/>
      <c r="F13" s="55" t="s">
        <v>28</v>
      </c>
      <c r="G13" s="61" t="e">
        <f>(C18-C19)/C18*100</f>
        <v>#DIV/0!</v>
      </c>
      <c r="H13" s="61" t="e">
        <f>(D18-D19)/D18*100</f>
        <v>#DIV/0!</v>
      </c>
    </row>
    <row r="14" spans="1:10" ht="15.75" thickBot="1" x14ac:dyDescent="0.3">
      <c r="A14" s="102" t="s">
        <v>52</v>
      </c>
      <c r="B14" s="11" t="s">
        <v>23</v>
      </c>
      <c r="C14" s="67"/>
      <c r="D14" s="68"/>
      <c r="F14" s="23" t="s">
        <v>10</v>
      </c>
      <c r="G14" s="24" t="e">
        <f>(C35+C34)/C34</f>
        <v>#DIV/0!</v>
      </c>
      <c r="H14" s="24" t="e">
        <f>(D35+D34)/D34</f>
        <v>#DIV/0!</v>
      </c>
    </row>
    <row r="15" spans="1:10" ht="17.25" x14ac:dyDescent="0.25">
      <c r="A15" s="102" t="s">
        <v>53</v>
      </c>
      <c r="B15" s="11" t="s">
        <v>14</v>
      </c>
      <c r="C15" s="67"/>
      <c r="D15" s="68"/>
      <c r="F15" s="21" t="s">
        <v>13</v>
      </c>
      <c r="G15" s="22" t="e">
        <f>C15/(C27/365)</f>
        <v>#DIV/0!</v>
      </c>
      <c r="H15" s="48" t="e">
        <f>D15/(D27/365)</f>
        <v>#DIV/0!</v>
      </c>
      <c r="J15" s="53"/>
    </row>
    <row r="16" spans="1:10" x14ac:dyDescent="0.25">
      <c r="A16" s="102" t="s">
        <v>54</v>
      </c>
      <c r="B16" s="11" t="s">
        <v>43</v>
      </c>
      <c r="C16" s="67"/>
      <c r="D16" s="68"/>
      <c r="F16" s="25" t="s">
        <v>15</v>
      </c>
      <c r="G16" s="26" t="e">
        <f>C13/(C27/365)</f>
        <v>#DIV/0!</v>
      </c>
      <c r="H16" s="49" t="e">
        <f>D13/(D27/365)</f>
        <v>#DIV/0!</v>
      </c>
    </row>
    <row r="17" spans="1:10" ht="15.75" thickBot="1" x14ac:dyDescent="0.3">
      <c r="A17" s="102" t="s">
        <v>55</v>
      </c>
      <c r="B17" s="87" t="s">
        <v>42</v>
      </c>
      <c r="C17" s="88"/>
      <c r="D17" s="89"/>
      <c r="F17" s="23" t="s">
        <v>16</v>
      </c>
      <c r="G17" s="27" t="e">
        <f>C21/(C27/365)</f>
        <v>#DIV/0!</v>
      </c>
      <c r="H17" s="50" t="e">
        <f>D21/(D27/365)</f>
        <v>#DIV/0!</v>
      </c>
    </row>
    <row r="18" spans="1:10" x14ac:dyDescent="0.25">
      <c r="A18" s="102"/>
      <c r="B18" s="72" t="s">
        <v>6</v>
      </c>
      <c r="C18" s="76">
        <f>C10</f>
        <v>0</v>
      </c>
      <c r="D18" s="77">
        <f>D10</f>
        <v>0</v>
      </c>
      <c r="F18" s="55" t="s">
        <v>17</v>
      </c>
      <c r="G18" s="61" t="e">
        <f>(C36+C34*(1-0.22))/(C10)*100</f>
        <v>#DIV/0!</v>
      </c>
      <c r="H18" s="61" t="e">
        <f>(D36+D34*(1-0.22))/(D10)*100</f>
        <v>#DIV/0!</v>
      </c>
      <c r="J18" s="2"/>
    </row>
    <row r="19" spans="1:10" x14ac:dyDescent="0.25">
      <c r="A19" s="102" t="s">
        <v>56</v>
      </c>
      <c r="B19" s="73" t="s">
        <v>7</v>
      </c>
      <c r="C19" s="78"/>
      <c r="D19" s="79"/>
      <c r="F19" s="25" t="s">
        <v>18</v>
      </c>
      <c r="G19" s="26" t="e">
        <f>C36/C19*100</f>
        <v>#DIV/0!</v>
      </c>
      <c r="H19" s="26" t="e">
        <f>D36/D19*100</f>
        <v>#DIV/0!</v>
      </c>
      <c r="J19" s="2"/>
    </row>
    <row r="20" spans="1:10" ht="15.75" thickBot="1" x14ac:dyDescent="0.3">
      <c r="A20" s="102" t="s">
        <v>51</v>
      </c>
      <c r="B20" s="11" t="s">
        <v>9</v>
      </c>
      <c r="C20" s="67"/>
      <c r="D20" s="68"/>
      <c r="F20" s="23" t="s">
        <v>19</v>
      </c>
      <c r="G20" s="24" t="e">
        <f>(C35+C34)/C27*100</f>
        <v>#DIV/0!</v>
      </c>
      <c r="H20" s="24" t="e">
        <f>(D35+D34)/D27*100</f>
        <v>#DIV/0!</v>
      </c>
    </row>
    <row r="21" spans="1:10" ht="15.75" thickBot="1" x14ac:dyDescent="0.3">
      <c r="A21" s="102" t="s">
        <v>57</v>
      </c>
      <c r="B21" s="11" t="s">
        <v>2</v>
      </c>
      <c r="C21" s="67"/>
      <c r="D21" s="68"/>
      <c r="F21" s="28" t="s">
        <v>20</v>
      </c>
      <c r="G21" s="29" t="e">
        <f>C32/C31*100</f>
        <v>#DIV/0!</v>
      </c>
      <c r="H21" s="29" t="e">
        <f>D32/D31*100</f>
        <v>#DIV/0!</v>
      </c>
    </row>
    <row r="22" spans="1:10" ht="31.5" customHeight="1" thickBot="1" x14ac:dyDescent="0.3">
      <c r="A22" s="103"/>
      <c r="B22" s="82" t="s">
        <v>40</v>
      </c>
      <c r="C22" s="85"/>
      <c r="D22" s="86"/>
      <c r="F22" s="30" t="s">
        <v>11</v>
      </c>
      <c r="G22" s="31" t="e">
        <f>365/(C27/C10)</f>
        <v>#DIV/0!</v>
      </c>
      <c r="H22" s="51" t="e">
        <f>365/(D27/D10)</f>
        <v>#DIV/0!</v>
      </c>
    </row>
    <row r="23" spans="1:10" ht="15.75" thickBot="1" x14ac:dyDescent="0.3">
      <c r="A23" s="102"/>
      <c r="C23" s="58"/>
      <c r="D23" s="58"/>
      <c r="F23" s="32" t="s">
        <v>8</v>
      </c>
      <c r="G23" s="33" t="e">
        <f>(C18-C19)/C19</f>
        <v>#DIV/0!</v>
      </c>
      <c r="H23" s="52" t="e">
        <f>(D18-D19)/D19</f>
        <v>#DIV/0!</v>
      </c>
    </row>
    <row r="24" spans="1:10" ht="30.75" thickBot="1" x14ac:dyDescent="0.3">
      <c r="A24" s="102"/>
      <c r="B24" s="9" t="s">
        <v>27</v>
      </c>
      <c r="C24" s="59">
        <f>C9</f>
        <v>2021</v>
      </c>
      <c r="D24" s="59">
        <f>D9</f>
        <v>2022</v>
      </c>
      <c r="F24" s="83" t="s">
        <v>39</v>
      </c>
      <c r="G24" s="84" t="e">
        <f>100*C11/(C19+C20)</f>
        <v>#DIV/0!</v>
      </c>
      <c r="H24" s="84" t="e">
        <f>100*D11/(D19+D20)</f>
        <v>#DIV/0!</v>
      </c>
    </row>
    <row r="25" spans="1:10" ht="15.75" thickBot="1" x14ac:dyDescent="0.3">
      <c r="A25" s="102" t="s">
        <v>58</v>
      </c>
      <c r="B25" s="10" t="s">
        <v>63</v>
      </c>
      <c r="C25" s="65"/>
      <c r="D25" s="66"/>
      <c r="F25" s="56" t="s">
        <v>32</v>
      </c>
      <c r="G25" s="62" t="e">
        <f>C6/C10</f>
        <v>#DIV/0!</v>
      </c>
      <c r="H25" s="62" t="e">
        <f>D6/D10</f>
        <v>#DIV/0!</v>
      </c>
    </row>
    <row r="26" spans="1:10" ht="15.75" thickBot="1" x14ac:dyDescent="0.3">
      <c r="A26" s="102" t="s">
        <v>59</v>
      </c>
      <c r="B26" s="90" t="s">
        <v>64</v>
      </c>
      <c r="C26" s="91"/>
      <c r="D26" s="92"/>
      <c r="F26" s="3"/>
      <c r="G26" s="4"/>
      <c r="H26" s="5"/>
    </row>
    <row r="27" spans="1:10" ht="15.75" thickBot="1" x14ac:dyDescent="0.3">
      <c r="A27" s="102"/>
      <c r="B27" s="12" t="s">
        <v>25</v>
      </c>
      <c r="C27" s="70">
        <f>SUM(C25:C26)</f>
        <v>0</v>
      </c>
      <c r="D27" s="71">
        <f>SUM(D25:D26)</f>
        <v>0</v>
      </c>
      <c r="F27" s="47"/>
      <c r="G27" s="34" t="s">
        <v>34</v>
      </c>
      <c r="H27" s="35" t="s">
        <v>34</v>
      </c>
    </row>
    <row r="28" spans="1:10" x14ac:dyDescent="0.25">
      <c r="A28" s="102" t="s">
        <v>56</v>
      </c>
      <c r="B28" s="12" t="s">
        <v>44</v>
      </c>
      <c r="C28" s="104"/>
      <c r="D28" s="105"/>
      <c r="F28" s="36" t="s">
        <v>33</v>
      </c>
      <c r="G28" s="37" t="e">
        <f>IF(G13&lt;=85,1,0)</f>
        <v>#DIV/0!</v>
      </c>
      <c r="H28" s="38" t="e">
        <f>IF(H13&lt;=85,2,0)</f>
        <v>#DIV/0!</v>
      </c>
    </row>
    <row r="29" spans="1:10" x14ac:dyDescent="0.25">
      <c r="A29" s="102" t="s">
        <v>49</v>
      </c>
      <c r="B29" s="12" t="s">
        <v>45</v>
      </c>
      <c r="C29" s="104"/>
      <c r="D29" s="105"/>
      <c r="F29" s="39" t="s">
        <v>17</v>
      </c>
      <c r="G29" s="40" t="e">
        <f>IF(G18&gt;=2,1,0)</f>
        <v>#DIV/0!</v>
      </c>
      <c r="H29" s="41" t="e">
        <f>IF(H18&gt;=2,2,0)</f>
        <v>#DIV/0!</v>
      </c>
    </row>
    <row r="30" spans="1:10" ht="15.75" thickBot="1" x14ac:dyDescent="0.3">
      <c r="A30" s="102" t="s">
        <v>50</v>
      </c>
      <c r="B30" s="12" t="s">
        <v>46</v>
      </c>
      <c r="C30" s="104"/>
      <c r="D30" s="105"/>
      <c r="F30" s="42" t="s">
        <v>32</v>
      </c>
      <c r="G30" s="43" t="e">
        <f>IF(G25&lt;=0.6,1,0)</f>
        <v>#DIV/0!</v>
      </c>
      <c r="H30" s="44" t="e">
        <f>IF(H25&lt;=0.6,2,0)</f>
        <v>#DIV/0!</v>
      </c>
    </row>
    <row r="31" spans="1:10" ht="15.75" thickBot="1" x14ac:dyDescent="0.3">
      <c r="A31" s="102"/>
      <c r="B31" s="11" t="s">
        <v>22</v>
      </c>
      <c r="C31" s="93">
        <f>C27-C28-C29-C30</f>
        <v>0</v>
      </c>
      <c r="D31" s="93">
        <f>D27-D28-D29-D30</f>
        <v>0</v>
      </c>
      <c r="F31" s="47"/>
      <c r="G31" s="47"/>
      <c r="H31" s="47"/>
    </row>
    <row r="32" spans="1:10" ht="15.75" thickBot="1" x14ac:dyDescent="0.3">
      <c r="A32" s="102" t="s">
        <v>60</v>
      </c>
      <c r="B32" s="11" t="s">
        <v>21</v>
      </c>
      <c r="C32" s="67"/>
      <c r="D32" s="67"/>
      <c r="F32" s="47"/>
      <c r="G32" s="45" t="s">
        <v>35</v>
      </c>
      <c r="H32" s="46" t="e">
        <f>SUM(G28:H30)</f>
        <v>#DIV/0!</v>
      </c>
    </row>
    <row r="33" spans="1:15" x14ac:dyDescent="0.25">
      <c r="A33" s="102" t="s">
        <v>61</v>
      </c>
      <c r="B33" s="11" t="s">
        <v>47</v>
      </c>
      <c r="C33" s="67"/>
      <c r="D33" s="68"/>
      <c r="G33" s="6" t="e">
        <f>IF(H32&lt;=4,"Žadatel nesplnil kritéria přijatelnosti","Žadatel splnil kritéria přijatelnosti")</f>
        <v>#DIV/0!</v>
      </c>
    </row>
    <row r="34" spans="1:15" ht="15.75" thickBot="1" x14ac:dyDescent="0.3">
      <c r="A34" s="102" t="s">
        <v>62</v>
      </c>
      <c r="B34" s="99" t="s">
        <v>48</v>
      </c>
      <c r="C34" s="100"/>
      <c r="D34" s="101"/>
      <c r="F34" s="6" t="s">
        <v>38</v>
      </c>
    </row>
    <row r="35" spans="1:15" x14ac:dyDescent="0.25">
      <c r="B35" s="97" t="s">
        <v>65</v>
      </c>
      <c r="C35" s="91"/>
      <c r="D35" s="98"/>
      <c r="F35" s="112"/>
      <c r="G35" s="113"/>
      <c r="H35" s="114"/>
    </row>
    <row r="36" spans="1:15" ht="15.75" thickBot="1" x14ac:dyDescent="0.3">
      <c r="B36" s="94" t="s">
        <v>66</v>
      </c>
      <c r="C36" s="95"/>
      <c r="D36" s="96"/>
      <c r="F36" s="115"/>
      <c r="G36" s="116"/>
      <c r="H36" s="117"/>
    </row>
    <row r="37" spans="1:15" ht="15.75" thickBot="1" x14ac:dyDescent="0.3">
      <c r="C37" s="58"/>
      <c r="D37" s="58"/>
      <c r="F37" s="118"/>
      <c r="G37" s="119"/>
      <c r="H37" s="120"/>
    </row>
    <row r="38" spans="1:15" x14ac:dyDescent="0.25">
      <c r="B38" s="54"/>
      <c r="C38" s="60"/>
      <c r="D38" s="60"/>
    </row>
    <row r="39" spans="1:15" ht="15.75" customHeight="1" x14ac:dyDescent="0.25">
      <c r="F39" s="80"/>
      <c r="G39" s="80"/>
      <c r="H39" s="80"/>
    </row>
    <row r="40" spans="1:15" ht="15.75" x14ac:dyDescent="0.25">
      <c r="B40" s="108" t="s">
        <v>37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 ht="15.75" x14ac:dyDescent="0.25">
      <c r="B41" s="108" t="s">
        <v>69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</row>
    <row r="42" spans="1:15" ht="15.75" x14ac:dyDescent="0.25">
      <c r="B42" s="108" t="s">
        <v>68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</sheetData>
  <sheetProtection algorithmName="SHA-512" hashValue="V5ut+hMQwCQ7sJvgdSj8kteiJEw7SpQd2nZjsd+/2P0PE1kaH7ZFFLKVq8OqPv81A2Z2HqyrIOHPKErPDIY7Jw==" saltValue="DpcJHJuySQ2V7dnHi2vBpA==" spinCount="100000" sheet="1" selectLockedCells="1"/>
  <mergeCells count="3">
    <mergeCell ref="C4:D4"/>
    <mergeCell ref="C5:D5"/>
    <mergeCell ref="F35:H37"/>
  </mergeCells>
  <phoneticPr fontId="0" type="noConversion"/>
  <conditionalFormatting sqref="G28:H30">
    <cfRule type="colorScale" priority="34">
      <colorScale>
        <cfvo type="num" val="0"/>
        <cfvo type="num" val="1"/>
        <color theme="5" tint="0.39997558519241921"/>
        <color rgb="FFA1FBA3"/>
      </colorScale>
    </cfRule>
    <cfRule type="cellIs" dxfId="11" priority="35" stopIfTrue="1" operator="equal">
      <formula>0</formula>
    </cfRule>
    <cfRule type="cellIs" dxfId="10" priority="36" stopIfTrue="1" operator="equal">
      <formula>1</formula>
    </cfRule>
  </conditionalFormatting>
  <conditionalFormatting sqref="H32">
    <cfRule type="cellIs" dxfId="9" priority="17" stopIfTrue="1" operator="greaterThanOrEqual">
      <formula>5</formula>
    </cfRule>
    <cfRule type="cellIs" dxfId="8" priority="18" stopIfTrue="1" operator="lessThan">
      <formula>5</formula>
    </cfRule>
  </conditionalFormatting>
  <conditionalFormatting sqref="G13:H13">
    <cfRule type="cellIs" dxfId="7" priority="15" stopIfTrue="1" operator="lessThanOrEqual">
      <formula>85</formula>
    </cfRule>
    <cfRule type="cellIs" dxfId="6" priority="16" stopIfTrue="1" operator="greaterThan">
      <formula>85</formula>
    </cfRule>
  </conditionalFormatting>
  <conditionalFormatting sqref="G25:H25">
    <cfRule type="cellIs" dxfId="5" priority="11" stopIfTrue="1" operator="lessThanOrEqual">
      <formula>0.6</formula>
    </cfRule>
    <cfRule type="cellIs" dxfId="4" priority="12" stopIfTrue="1" operator="greaterThan">
      <formula>0.6</formula>
    </cfRule>
  </conditionalFormatting>
  <conditionalFormatting sqref="G18:H18">
    <cfRule type="cellIs" dxfId="3" priority="7" stopIfTrue="1" operator="greaterThanOrEqual">
      <formula>2</formula>
    </cfRule>
    <cfRule type="cellIs" dxfId="2" priority="8" stopIfTrue="1" operator="lessThan">
      <formula>2</formula>
    </cfRule>
  </conditionalFormatting>
  <conditionalFormatting sqref="G33">
    <cfRule type="cellIs" dxfId="1" priority="1" stopIfTrue="1" operator="equal">
      <formula>"Žadatel splnil kritéria přijatelnosti"</formula>
    </cfRule>
    <cfRule type="cellIs" dxfId="0" priority="2" stopIfTrue="1" operator="equal">
      <formula>"Žadatel nesplnil kritéria přijatelnosti"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CZECHINVEST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Smucr</dc:creator>
  <cp:lastModifiedBy>Veronika Cahová</cp:lastModifiedBy>
  <cp:lastPrinted>2010-04-29T08:38:30Z</cp:lastPrinted>
  <dcterms:created xsi:type="dcterms:W3CDTF">2010-04-08T17:31:53Z</dcterms:created>
  <dcterms:modified xsi:type="dcterms:W3CDTF">2024-04-29T11:17:45Z</dcterms:modified>
</cp:coreProperties>
</file>